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rchiv projekce\105 Archix\Knihovna Šlapanice\DPS\Zpracování\TISK MAR 24.4.2019\"/>
    </mc:Choice>
  </mc:AlternateContent>
  <bookViews>
    <workbookView xWindow="-15" yWindow="4575" windowWidth="20115" windowHeight="9270"/>
  </bookViews>
  <sheets>
    <sheet name="Krycí list" sheetId="5" r:id="rId1"/>
    <sheet name="Rekapitulace" sheetId="6" r:id="rId2"/>
    <sheet name="Položky" sheetId="4" r:id="rId3"/>
  </sheets>
  <externalReferences>
    <externalReference r:id="rId4"/>
  </externalReference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Rekapitulace!$G$9</definedName>
    <definedName name="Dodavka0">[1]Položky!#REF!</definedName>
    <definedName name="HSV">Rekapitulace!$E$9</definedName>
    <definedName name="HSV0">[1]Položky!#REF!</definedName>
    <definedName name="HZS">Rekapitulace!$H$9</definedName>
    <definedName name="HZS0">[1]Položky!#REF!</definedName>
    <definedName name="JKSO">'Krycí list'!$F$4</definedName>
    <definedName name="MJ">'Krycí list'!$G$4</definedName>
    <definedName name="Mont">Rekapitulace!#REF!</definedName>
    <definedName name="Montaz0">[1]Položky!#REF!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1">Rekapitulace!$1:$6</definedName>
    <definedName name="Objednatel">'Krycí list'!$C$8</definedName>
    <definedName name="_xlnm.Print_Area" localSheetId="0">'Krycí list'!$A$1:$G$44</definedName>
    <definedName name="_xlnm.Print_Area" localSheetId="1">Rekapitulace!$A$1:$H$16</definedName>
    <definedName name="PocetMJ">'Krycí list'!$G$7</definedName>
    <definedName name="Poznamka">'Krycí list'!#REF!</definedName>
    <definedName name="Projektant">'Krycí list'!$C$7</definedName>
    <definedName name="PSV">Rekapitulace!$F$9</definedName>
    <definedName name="PSV0">[1]Položky!#REF!</definedName>
    <definedName name="Typ">[1]Položky!#REF!</definedName>
    <definedName name="VRN">Rekapitulace!#REF!</definedName>
    <definedName name="VRNKc">Rekapitulace!$E$14</definedName>
    <definedName name="VRNnazev">Rekapitulace!$A$14</definedName>
    <definedName name="VRNproc">Rekapitulace!$F$14</definedName>
    <definedName name="VRNzakl">Rekapitulace!$G$14</definedName>
    <definedName name="Zakazka">'Krycí list'!$G$9</definedName>
    <definedName name="Zaklad22">'Krycí list'!$F$32</definedName>
    <definedName name="Zaklad5">'Krycí list'!$F$30</definedName>
    <definedName name="Zhotovitel">'Krycí list'!$B$11</definedName>
  </definedNames>
  <calcPr calcId="152511" iterateDelta="1E-4"/>
</workbook>
</file>

<file path=xl/calcChain.xml><?xml version="1.0" encoding="utf-8"?>
<calcChain xmlns="http://schemas.openxmlformats.org/spreadsheetml/2006/main">
  <c r="G28" i="4" l="1"/>
  <c r="G26" i="4"/>
  <c r="G27" i="4"/>
  <c r="G57" i="4" l="1"/>
  <c r="G56" i="4"/>
  <c r="G55" i="4"/>
  <c r="G54" i="4"/>
  <c r="G58" i="4" s="1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60" i="4" l="1"/>
  <c r="G7" i="4" l="1"/>
  <c r="G52" i="4" s="1"/>
  <c r="C16" i="5" l="1"/>
  <c r="H7" i="6"/>
  <c r="H9" i="6" s="1"/>
  <c r="C20" i="5" s="1"/>
  <c r="F7" i="6"/>
  <c r="F9" i="6" s="1"/>
  <c r="C17" i="5" s="1"/>
  <c r="E7" i="6"/>
  <c r="B7" i="6"/>
  <c r="A7" i="6"/>
  <c r="C2" i="6"/>
  <c r="C1" i="6"/>
  <c r="F31" i="5"/>
  <c r="G8" i="5"/>
  <c r="B61" i="4" l="1"/>
  <c r="B58" i="4"/>
  <c r="B52" i="4"/>
  <c r="G61" i="4" l="1"/>
  <c r="G62" i="4" s="1"/>
  <c r="G7" i="6" l="1"/>
  <c r="G9" i="6" s="1"/>
  <c r="H16" i="6" l="1"/>
  <c r="G21" i="5" s="1"/>
  <c r="G22" i="5" s="1"/>
  <c r="C14" i="5"/>
  <c r="C18" i="5" s="1"/>
  <c r="C21" i="5" s="1"/>
  <c r="C22" i="5" l="1"/>
  <c r="F32" i="5" s="1"/>
  <c r="F33" i="5" s="1"/>
  <c r="F34" i="5" s="1"/>
</calcChain>
</file>

<file path=xl/sharedStrings.xml><?xml version="1.0" encoding="utf-8"?>
<sst xmlns="http://schemas.openxmlformats.org/spreadsheetml/2006/main" count="309" uniqueCount="196">
  <si>
    <t>Poř. č.</t>
  </si>
  <si>
    <t>Ceníkové číslo položky</t>
  </si>
  <si>
    <t>Popis položky</t>
  </si>
  <si>
    <t>Měrná jednotka</t>
  </si>
  <si>
    <t>Počet MJ</t>
  </si>
  <si>
    <t>Č. oddílu 1</t>
  </si>
  <si>
    <t>Č. oddílu 2</t>
  </si>
  <si>
    <t>DPH</t>
  </si>
  <si>
    <t>Kč</t>
  </si>
  <si>
    <t>JC</t>
  </si>
  <si>
    <t>CELKEM</t>
  </si>
  <si>
    <t>Dodávka + Montáž</t>
  </si>
  <si>
    <t>Silnoproudé elektroinstalace</t>
  </si>
  <si>
    <t>Elektroinstalace</t>
  </si>
  <si>
    <t>1.</t>
  </si>
  <si>
    <t>2.</t>
  </si>
  <si>
    <t>3.</t>
  </si>
  <si>
    <t>4.</t>
  </si>
  <si>
    <t>5.</t>
  </si>
  <si>
    <t>6.</t>
  </si>
  <si>
    <t>7.</t>
  </si>
  <si>
    <t>8.</t>
  </si>
  <si>
    <t>11.</t>
  </si>
  <si>
    <t>12.</t>
  </si>
  <si>
    <t>13.</t>
  </si>
  <si>
    <t>19.</t>
  </si>
  <si>
    <t>20.</t>
  </si>
  <si>
    <t>21.</t>
  </si>
  <si>
    <t>24.</t>
  </si>
  <si>
    <t>25.</t>
  </si>
  <si>
    <t>30.</t>
  </si>
  <si>
    <t>34.</t>
  </si>
  <si>
    <t>37.</t>
  </si>
  <si>
    <t>38.</t>
  </si>
  <si>
    <t>39.</t>
  </si>
  <si>
    <t>40.</t>
  </si>
  <si>
    <t>41.</t>
  </si>
  <si>
    <t>42.</t>
  </si>
  <si>
    <t>47.</t>
  </si>
  <si>
    <t>48.</t>
  </si>
  <si>
    <t>vlastní</t>
  </si>
  <si>
    <t>Vlastní</t>
  </si>
  <si>
    <t>Vlasrní</t>
  </si>
  <si>
    <t xml:space="preserve">Rozvodka krabicová z lis. izol. 6455-11 do 4 mm2 </t>
  </si>
  <si>
    <t xml:space="preserve">Osazení hmoždinky do cihlového zdiva, HM 8 </t>
  </si>
  <si>
    <t xml:space="preserve">Ukončení vodičů v rozvaděči + zapojení do 2,5 mm2 </t>
  </si>
  <si>
    <t>Kabelový žlab 62/50 vč.konstrukce</t>
  </si>
  <si>
    <t xml:space="preserve">Kabel CYKY-m 750 V 3 x 1,5 mm2 volně uložený </t>
  </si>
  <si>
    <t xml:space="preserve">Kabel CYKY-m 750 V 3 x 2,5 mm2 volně uložený </t>
  </si>
  <si>
    <t xml:space="preserve">Kabel CYKY-m 750 V 5 x 1,5 mm2 volně uložený </t>
  </si>
  <si>
    <t>m</t>
  </si>
  <si>
    <t>kus</t>
  </si>
  <si>
    <t>ks</t>
  </si>
  <si>
    <t>"Elektroinstalace" CELKEM</t>
  </si>
  <si>
    <t>Pomocné práce</t>
  </si>
  <si>
    <t>Vysekání rýh 30/30</t>
  </si>
  <si>
    <t>Zaplnění rýh</t>
  </si>
  <si>
    <t>Vrtání děr do d=50mm</t>
  </si>
  <si>
    <t>Požární ucpávka</t>
  </si>
  <si>
    <t>m2</t>
  </si>
  <si>
    <t>Č. oddílu 3</t>
  </si>
  <si>
    <t>Demontáže</t>
  </si>
  <si>
    <t>Likvidace odpadu</t>
  </si>
  <si>
    <t>kg</t>
  </si>
  <si>
    <t>"DEMONTÁŽE" CELKEM</t>
  </si>
  <si>
    <t>"POMOCNÉ PRÁCE" CELKEM</t>
  </si>
  <si>
    <t>Objekt :</t>
  </si>
  <si>
    <t>Název objektu :</t>
  </si>
  <si>
    <t>JKSO :</t>
  </si>
  <si>
    <t>Stavba :</t>
  </si>
  <si>
    <t>Název stavby :</t>
  </si>
  <si>
    <t>SKP :</t>
  </si>
  <si>
    <t>Projektant :</t>
  </si>
  <si>
    <t>ing. Kadrnožka Miroslav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</si>
  <si>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</si>
  <si>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</si>
  <si>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</si>
  <si>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</si>
  <si>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</si>
  <si>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</si>
  <si>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</si>
  <si>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ing. Miroslav Kadrnožka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</si>
  <si>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</si>
  <si>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</si>
  <si>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</si>
  <si>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</si>
  <si>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</si>
  <si>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</si>
  <si>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</si>
  <si>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</si>
  <si>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</si>
  <si>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</si>
  <si>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</si>
  <si>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</si>
  <si>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</si>
  <si>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</si>
  <si>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</si>
  <si>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</si>
  <si>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</si>
  <si>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</si>
  <si>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</si>
  <si>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</si>
  <si>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</si>
  <si>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</si>
  <si>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</si>
  <si>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ing. Kadrnožka</t>
  </si>
  <si>
    <t>Základ pro DPH</t>
  </si>
  <si>
    <t>%  činí :</t>
  </si>
  <si>
    <t>CENA ZA OBJEKT CELKEM</t>
  </si>
  <si>
    <t xml:space="preserve"> </t>
  </si>
  <si>
    <t>REKAPITULACE  STAVEBNÍCH  DÍLŮ</t>
  </si>
  <si>
    <t>Stavební díl</t>
  </si>
  <si>
    <t>HSV</t>
  </si>
  <si>
    <t>PSV</t>
  </si>
  <si>
    <t>CELKEM  OBJEKT</t>
  </si>
  <si>
    <t>VEDLEJŠÍ ROZPOČTOVÉ  NÁKLADY</t>
  </si>
  <si>
    <t>Název VRN</t>
  </si>
  <si>
    <t>CELKEM VRN</t>
  </si>
  <si>
    <t>Mimostaveništní doprava-dovoz materiálu na staveňště</t>
  </si>
  <si>
    <t>Pomocný materiál pro elektropráce (šrouby, svorky, příchytky)</t>
  </si>
  <si>
    <t>Poznámka : Pokud jsou ve výkazu uvedeny konkrétní výrobky, slouží jako vzor, jehož parametry jsou minimálně požadovány pro dodávku.</t>
  </si>
  <si>
    <t xml:space="preserve">Trubka ohebná pod omítku, typ 23.. 23 mm                                                                   </t>
  </si>
  <si>
    <t xml:space="preserve">Trubka tuhá z PVC uložená pevně, 23 mm                                             </t>
  </si>
  <si>
    <t>23.</t>
  </si>
  <si>
    <t>29.</t>
  </si>
  <si>
    <t>31.</t>
  </si>
  <si>
    <t>44.</t>
  </si>
  <si>
    <t>9.</t>
  </si>
  <si>
    <t>10.</t>
  </si>
  <si>
    <t>14.</t>
  </si>
  <si>
    <t>17.</t>
  </si>
  <si>
    <t>18.</t>
  </si>
  <si>
    <t>22.</t>
  </si>
  <si>
    <t>26.</t>
  </si>
  <si>
    <t>27.</t>
  </si>
  <si>
    <t>28.</t>
  </si>
  <si>
    <t>32.</t>
  </si>
  <si>
    <t>33.</t>
  </si>
  <si>
    <t>43.</t>
  </si>
  <si>
    <t>45.</t>
  </si>
  <si>
    <t>46.</t>
  </si>
  <si>
    <t>49.</t>
  </si>
  <si>
    <t>50.</t>
  </si>
  <si>
    <t>35.</t>
  </si>
  <si>
    <t>36.</t>
  </si>
  <si>
    <t>51.</t>
  </si>
  <si>
    <t>52.</t>
  </si>
  <si>
    <t>53.</t>
  </si>
  <si>
    <t>Dodávka + montáž</t>
  </si>
  <si>
    <t>54.</t>
  </si>
  <si>
    <t>55.</t>
  </si>
  <si>
    <t xml:space="preserve">Vodič CYY 6 mm2 pevně uložený </t>
  </si>
  <si>
    <t>Kabel CSKH-m 750 V 5 x 1,5 mm2 B2cas1d0, P60-R</t>
  </si>
  <si>
    <t>Revize 30hod/320Kč</t>
  </si>
  <si>
    <t>15.</t>
  </si>
  <si>
    <t>16.</t>
  </si>
  <si>
    <t>Regulátor PLC AO: 2, DI: 2, DO: 12, Faktor modulu: DIN-RAIL,Vstup: true, Výstup: true, Analog: true, Binary: true]</t>
  </si>
  <si>
    <t>Rozšiřovací modul DO: 12, Typ: PLC, Faktor modulu: DIN-RAIL, Sběrnice: TCL2,Binární: true</t>
  </si>
  <si>
    <t>Vnitřní termostat  čidlo L&amp;S Ni1000</t>
  </si>
  <si>
    <t>Venkovní teplotní čidlo L&amp;S Ni1000</t>
  </si>
  <si>
    <t>Ponorné teplotní čidlo Ni1000 - s jímkou 100mm</t>
  </si>
  <si>
    <t>Čidlo tlaku pro kapaliny a plyny 0 - 500kPa</t>
  </si>
  <si>
    <t>Dvojitá sonda pro HZ-01(zaplavení)</t>
  </si>
  <si>
    <t>Příložné teplotní čidlo L&amp;S Ni1000</t>
  </si>
  <si>
    <t>PPV - Zednická přípomoc</t>
  </si>
  <si>
    <t xml:space="preserve">Zásuvka RJ 45 + příslušenství  </t>
  </si>
  <si>
    <t>Grafická vizualizace</t>
  </si>
  <si>
    <t xml:space="preserve">Protipožární ucpávky : </t>
  </si>
  <si>
    <t>Zkouška systému MaR vč. související  částí elektro</t>
  </si>
  <si>
    <t xml:space="preserve">Zpracování dodavatelské projektové dokumentace </t>
  </si>
  <si>
    <t>Zpracování aplikačního software pro řídicí systém</t>
  </si>
  <si>
    <t>Uvedení do provozu včetně zaregulování</t>
  </si>
  <si>
    <t xml:space="preserve">Revize </t>
  </si>
  <si>
    <t>Zaškolení obsluhy</t>
  </si>
  <si>
    <t>h</t>
  </si>
  <si>
    <t>bod</t>
  </si>
  <si>
    <t>bodů</t>
  </si>
  <si>
    <t>Kabel JYTY 750 V 2 x 1 mm2</t>
  </si>
  <si>
    <t>Kabel JYTY 750 V 4 x 1 mm2</t>
  </si>
  <si>
    <t xml:space="preserve">Kabel CYKY-m 750 V 7 x 1,5 mm2 volně uložený </t>
  </si>
  <si>
    <t>Rozvaděč RA (MaR)</t>
  </si>
  <si>
    <t>"ELEKTRO MaR" CELKEM</t>
  </si>
  <si>
    <t>Detekor CO dvoustavový</t>
  </si>
  <si>
    <t>Detektor zemní plyn</t>
  </si>
  <si>
    <t>Rozšiřovací modul AI: 7,AO2 Typ: PLC, Faktor modulu: DIN-RAIL, Sběrnice: TCL2,Binární: true</t>
  </si>
  <si>
    <t>Rozšiřovací modul DI: 4,DO8 16bit, 4-20mA, 0-10V, Ni1000, 2xAO: 10 bitů / 0 ÷ 10 V, GO, Typ: PLC, Faktor modulu: DIN-RAIL, Sběrnice: TCL2,Binární: true</t>
  </si>
  <si>
    <t>Zdroj 60W</t>
  </si>
  <si>
    <t>GSM modul</t>
  </si>
  <si>
    <t>Zaplavení kotelny</t>
  </si>
  <si>
    <t xml:space="preserve">Ukončení vodičů v rozvaděči + zapojení do 6 mm2 </t>
  </si>
  <si>
    <t>Převodník DALI</t>
  </si>
  <si>
    <t>Dům v parku Šlapanice</t>
  </si>
  <si>
    <t>Měření a regulace</t>
  </si>
  <si>
    <t>Ovládací displej na dveře rozvaděče</t>
  </si>
  <si>
    <t>Převodník M-BUS</t>
  </si>
  <si>
    <t>KRYCÍ LIST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</si>
</sst>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\ &quot;Kč&quot;"/>
    <numFmt numFmtId="166" formatCode="0.0"/>
    <numFmt numFmtId="167" formatCode="#,##0.00\ _K_č"/>
  </numFmts>
  <fonts count="2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8"/>
      <name val="Arial CE"/>
      <family val="2"/>
      <charset val="238"/>
    </font>
    <font>
      <sz val="12"/>
      <name val="Times New Roman CE"/>
      <family val="1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11"/>
      <name val="Calibri"/>
      <family val="2"/>
      <charset val="238"/>
      <scheme val="minor"/>
    </font>
    <font>
      <u/>
      <sz val="10"/>
      <color theme="10"/>
      <name val="Arial CE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Arial CE"/>
    </font>
    <font>
      <sz val="9"/>
      <name val="Arial CE"/>
      <charset val="238"/>
    </font>
    <font>
      <sz val="9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83">
    <border>
      <left/>
      <right/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4" fillId="0" borderId="0"/>
    <xf numFmtId="0" fontId="6" fillId="0" borderId="0"/>
    <xf numFmtId="0" fontId="9" fillId="0" borderId="0"/>
    <xf numFmtId="0" fontId="3" fillId="0" borderId="0"/>
    <xf numFmtId="0" fontId="9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24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0" fillId="0" borderId="0" xfId="3" applyFont="1" applyAlignment="1">
      <alignment horizontal="centerContinuous"/>
    </xf>
    <xf numFmtId="0" fontId="9" fillId="0" borderId="0" xfId="3" applyAlignment="1">
      <alignment horizontal="centerContinuous"/>
    </xf>
    <xf numFmtId="0" fontId="9" fillId="0" borderId="0" xfId="3"/>
    <xf numFmtId="0" fontId="9" fillId="0" borderId="37" xfId="3" applyBorder="1"/>
    <xf numFmtId="0" fontId="9" fillId="0" borderId="38" xfId="3" applyBorder="1"/>
    <xf numFmtId="0" fontId="9" fillId="0" borderId="39" xfId="3" applyBorder="1"/>
    <xf numFmtId="49" fontId="11" fillId="5" borderId="40" xfId="3" applyNumberFormat="1" applyFont="1" applyFill="1" applyBorder="1"/>
    <xf numFmtId="0" fontId="12" fillId="5" borderId="0" xfId="3" applyFont="1" applyFill="1" applyBorder="1"/>
    <xf numFmtId="0" fontId="9" fillId="5" borderId="0" xfId="3" applyFill="1" applyBorder="1"/>
    <xf numFmtId="0" fontId="9" fillId="0" borderId="0" xfId="3" applyBorder="1"/>
    <xf numFmtId="0" fontId="9" fillId="0" borderId="41" xfId="3" applyBorder="1"/>
    <xf numFmtId="0" fontId="9" fillId="0" borderId="42" xfId="3" applyBorder="1"/>
    <xf numFmtId="0" fontId="9" fillId="0" borderId="43" xfId="3" applyBorder="1"/>
    <xf numFmtId="0" fontId="9" fillId="0" borderId="16" xfId="3" applyBorder="1"/>
    <xf numFmtId="0" fontId="9" fillId="0" borderId="44" xfId="3" applyBorder="1"/>
    <xf numFmtId="49" fontId="9" fillId="0" borderId="24" xfId="3" applyNumberFormat="1" applyBorder="1" applyAlignment="1">
      <alignment horizontal="left"/>
    </xf>
    <xf numFmtId="0" fontId="9" fillId="0" borderId="16" xfId="3" applyNumberFormat="1" applyBorder="1"/>
    <xf numFmtId="0" fontId="9" fillId="0" borderId="43" xfId="3" applyNumberFormat="1" applyBorder="1"/>
    <xf numFmtId="0" fontId="9" fillId="0" borderId="44" xfId="3" applyNumberFormat="1" applyBorder="1"/>
    <xf numFmtId="0" fontId="9" fillId="0" borderId="0" xfId="3" applyNumberFormat="1"/>
    <xf numFmtId="3" fontId="9" fillId="0" borderId="44" xfId="3" applyNumberFormat="1" applyBorder="1"/>
    <xf numFmtId="0" fontId="9" fillId="0" borderId="46" xfId="3" applyBorder="1"/>
    <xf numFmtId="0" fontId="9" fillId="0" borderId="45" xfId="3" applyBorder="1"/>
    <xf numFmtId="0" fontId="9" fillId="0" borderId="15" xfId="3" applyBorder="1"/>
    <xf numFmtId="0" fontId="9" fillId="0" borderId="47" xfId="3" applyBorder="1"/>
    <xf numFmtId="0" fontId="9" fillId="0" borderId="40" xfId="3" applyBorder="1"/>
    <xf numFmtId="0" fontId="9" fillId="0" borderId="24" xfId="3" applyBorder="1"/>
    <xf numFmtId="3" fontId="9" fillId="0" borderId="0" xfId="3" applyNumberFormat="1"/>
    <xf numFmtId="0" fontId="15" fillId="0" borderId="51" xfId="3" applyFont="1" applyBorder="1" applyAlignment="1">
      <alignment horizontal="centerContinuous" vertical="center"/>
    </xf>
    <xf numFmtId="0" fontId="9" fillId="0" borderId="51" xfId="3" applyBorder="1" applyAlignment="1">
      <alignment horizontal="centerContinuous" vertical="center"/>
    </xf>
    <xf numFmtId="0" fontId="9" fillId="0" borderId="52" xfId="3" applyBorder="1" applyAlignment="1">
      <alignment horizontal="centerContinuous" vertical="center"/>
    </xf>
    <xf numFmtId="0" fontId="14" fillId="0" borderId="53" xfId="3" applyFont="1" applyBorder="1" applyAlignment="1">
      <alignment horizontal="left"/>
    </xf>
    <xf numFmtId="0" fontId="9" fillId="0" borderId="55" xfId="3" applyBorder="1" applyAlignment="1">
      <alignment horizontal="centerContinuous"/>
    </xf>
    <xf numFmtId="0" fontId="14" fillId="0" borderId="54" xfId="3" applyFont="1" applyBorder="1" applyAlignment="1">
      <alignment horizontal="centerContinuous"/>
    </xf>
    <xf numFmtId="0" fontId="9" fillId="0" borderId="54" xfId="3" applyBorder="1" applyAlignment="1">
      <alignment horizontal="centerContinuous"/>
    </xf>
    <xf numFmtId="3" fontId="9" fillId="0" borderId="11" xfId="3" applyNumberFormat="1" applyBorder="1"/>
    <xf numFmtId="0" fontId="9" fillId="0" borderId="57" xfId="3" applyBorder="1"/>
    <xf numFmtId="3" fontId="9" fillId="0" borderId="58" xfId="3" applyNumberFormat="1" applyBorder="1"/>
    <xf numFmtId="0" fontId="9" fillId="0" borderId="59" xfId="3" applyBorder="1"/>
    <xf numFmtId="3" fontId="9" fillId="0" borderId="45" xfId="3" applyNumberFormat="1" applyBorder="1"/>
    <xf numFmtId="0" fontId="9" fillId="0" borderId="9" xfId="3" applyBorder="1"/>
    <xf numFmtId="0" fontId="9" fillId="0" borderId="60" xfId="3" applyBorder="1"/>
    <xf numFmtId="0" fontId="8" fillId="0" borderId="46" xfId="3" applyFont="1" applyBorder="1"/>
    <xf numFmtId="3" fontId="9" fillId="0" borderId="10" xfId="3" applyNumberFormat="1" applyBorder="1"/>
    <xf numFmtId="0" fontId="9" fillId="0" borderId="61" xfId="3" applyBorder="1"/>
    <xf numFmtId="3" fontId="9" fillId="0" borderId="62" xfId="3" applyNumberFormat="1" applyBorder="1"/>
    <xf numFmtId="0" fontId="9" fillId="0" borderId="7" xfId="3" applyBorder="1"/>
    <xf numFmtId="0" fontId="9" fillId="0" borderId="36" xfId="3" applyBorder="1"/>
    <xf numFmtId="0" fontId="9" fillId="0" borderId="16" xfId="3" applyNumberFormat="1" applyBorder="1" applyAlignment="1">
      <alignment horizontal="right"/>
    </xf>
    <xf numFmtId="165" fontId="9" fillId="0" borderId="45" xfId="3" applyNumberFormat="1" applyBorder="1"/>
    <xf numFmtId="165" fontId="9" fillId="0" borderId="0" xfId="3" applyNumberFormat="1" applyBorder="1"/>
    <xf numFmtId="0" fontId="15" fillId="0" borderId="61" xfId="3" applyFont="1" applyFill="1" applyBorder="1"/>
    <xf numFmtId="0" fontId="15" fillId="0" borderId="62" xfId="3" applyFont="1" applyFill="1" applyBorder="1"/>
    <xf numFmtId="0" fontId="15" fillId="0" borderId="13" xfId="3" applyFont="1" applyFill="1" applyBorder="1"/>
    <xf numFmtId="165" fontId="15" fillId="0" borderId="62" xfId="3" applyNumberFormat="1" applyFont="1" applyFill="1" applyBorder="1"/>
    <xf numFmtId="0" fontId="15" fillId="0" borderId="63" xfId="3" applyFont="1" applyFill="1" applyBorder="1"/>
    <xf numFmtId="0" fontId="15" fillId="0" borderId="0" xfId="3" applyFont="1"/>
    <xf numFmtId="0" fontId="9" fillId="0" borderId="0" xfId="3" applyAlignment="1">
      <alignment vertical="justify"/>
    </xf>
    <xf numFmtId="0" fontId="12" fillId="0" borderId="66" xfId="1" applyFont="1" applyBorder="1"/>
    <xf numFmtId="0" fontId="4" fillId="0" borderId="66" xfId="1" applyBorder="1"/>
    <xf numFmtId="0" fontId="4" fillId="0" borderId="66" xfId="1" applyBorder="1" applyAlignment="1">
      <alignment horizontal="right"/>
    </xf>
    <xf numFmtId="0" fontId="4" fillId="0" borderId="66" xfId="1" applyFont="1" applyBorder="1"/>
    <xf numFmtId="0" fontId="9" fillId="0" borderId="67" xfId="3" applyNumberFormat="1" applyBorder="1"/>
    <xf numFmtId="0" fontId="12" fillId="0" borderId="70" xfId="1" applyFont="1" applyBorder="1"/>
    <xf numFmtId="0" fontId="4" fillId="0" borderId="70" xfId="1" applyBorder="1"/>
    <xf numFmtId="0" fontId="4" fillId="0" borderId="70" xfId="1" applyBorder="1" applyAlignment="1">
      <alignment horizontal="right"/>
    </xf>
    <xf numFmtId="49" fontId="10" fillId="0" borderId="0" xfId="3" applyNumberFormat="1" applyFont="1" applyAlignment="1">
      <alignment horizontal="centerContinuous"/>
    </xf>
    <xf numFmtId="0" fontId="10" fillId="0" borderId="0" xfId="3" applyFont="1" applyBorder="1" applyAlignment="1">
      <alignment horizontal="centerContinuous"/>
    </xf>
    <xf numFmtId="49" fontId="14" fillId="0" borderId="53" xfId="3" applyNumberFormat="1" applyFont="1" applyFill="1" applyBorder="1"/>
    <xf numFmtId="0" fontId="14" fillId="0" borderId="54" xfId="3" applyFont="1" applyFill="1" applyBorder="1"/>
    <xf numFmtId="0" fontId="14" fillId="0" borderId="55" xfId="3" applyFont="1" applyFill="1" applyBorder="1"/>
    <xf numFmtId="0" fontId="14" fillId="0" borderId="32" xfId="3" applyFont="1" applyFill="1" applyBorder="1"/>
    <xf numFmtId="0" fontId="14" fillId="0" borderId="30" xfId="3" applyFont="1" applyFill="1" applyBorder="1"/>
    <xf numFmtId="0" fontId="14" fillId="0" borderId="31" xfId="3" applyFont="1" applyFill="1" applyBorder="1"/>
    <xf numFmtId="49" fontId="7" fillId="0" borderId="40" xfId="3" applyNumberFormat="1" applyFont="1" applyFill="1" applyBorder="1"/>
    <xf numFmtId="0" fontId="7" fillId="0" borderId="0" xfId="3" applyFont="1" applyFill="1" applyBorder="1"/>
    <xf numFmtId="0" fontId="9" fillId="0" borderId="0" xfId="3" applyFill="1" applyBorder="1"/>
    <xf numFmtId="3" fontId="8" fillId="0" borderId="41" xfId="3" applyNumberFormat="1" applyFont="1" applyFill="1" applyBorder="1"/>
    <xf numFmtId="3" fontId="8" fillId="0" borderId="23" xfId="3" applyNumberFormat="1" applyFont="1" applyFill="1" applyBorder="1"/>
    <xf numFmtId="3" fontId="8" fillId="0" borderId="20" xfId="3" applyNumberFormat="1" applyFont="1" applyFill="1" applyBorder="1"/>
    <xf numFmtId="3" fontId="8" fillId="0" borderId="22" xfId="3" applyNumberFormat="1" applyFont="1" applyFill="1" applyBorder="1"/>
    <xf numFmtId="0" fontId="14" fillId="0" borderId="53" xfId="3" applyFont="1" applyFill="1" applyBorder="1"/>
    <xf numFmtId="3" fontId="14" fillId="0" borderId="55" xfId="3" applyNumberFormat="1" applyFont="1" applyFill="1" applyBorder="1"/>
    <xf numFmtId="3" fontId="14" fillId="0" borderId="32" xfId="3" applyNumberFormat="1" applyFont="1" applyFill="1" applyBorder="1"/>
    <xf numFmtId="3" fontId="14" fillId="0" borderId="30" xfId="3" applyNumberFormat="1" applyFont="1" applyFill="1" applyBorder="1"/>
    <xf numFmtId="3" fontId="14" fillId="0" borderId="31" xfId="3" applyNumberFormat="1" applyFont="1" applyFill="1" applyBorder="1"/>
    <xf numFmtId="0" fontId="14" fillId="0" borderId="0" xfId="3" applyFont="1"/>
    <xf numFmtId="0" fontId="10" fillId="0" borderId="0" xfId="3" applyFont="1" applyFill="1" applyAlignment="1">
      <alignment horizontal="centerContinuous"/>
    </xf>
    <xf numFmtId="3" fontId="10" fillId="0" borderId="0" xfId="3" applyNumberFormat="1" applyFont="1" applyFill="1" applyAlignment="1">
      <alignment horizontal="centerContinuous"/>
    </xf>
    <xf numFmtId="0" fontId="9" fillId="0" borderId="0" xfId="3" applyFill="1"/>
    <xf numFmtId="0" fontId="16" fillId="0" borderId="57" xfId="3" applyFont="1" applyFill="1" applyBorder="1"/>
    <xf numFmtId="0" fontId="16" fillId="0" borderId="58" xfId="3" applyFont="1" applyFill="1" applyBorder="1"/>
    <xf numFmtId="0" fontId="9" fillId="0" borderId="72" xfId="3" applyFill="1" applyBorder="1"/>
    <xf numFmtId="0" fontId="16" fillId="0" borderId="25" xfId="3" applyFont="1" applyFill="1" applyBorder="1" applyAlignment="1">
      <alignment horizontal="right"/>
    </xf>
    <xf numFmtId="0" fontId="16" fillId="0" borderId="58" xfId="3" applyFont="1" applyFill="1" applyBorder="1" applyAlignment="1">
      <alignment horizontal="right"/>
    </xf>
    <xf numFmtId="0" fontId="16" fillId="0" borderId="59" xfId="3" applyFont="1" applyFill="1" applyBorder="1" applyAlignment="1">
      <alignment horizontal="center"/>
    </xf>
    <xf numFmtId="4" fontId="17" fillId="0" borderId="72" xfId="3" applyNumberFormat="1" applyFont="1" applyFill="1" applyBorder="1" applyAlignment="1">
      <alignment horizontal="right"/>
    </xf>
    <xf numFmtId="0" fontId="8" fillId="0" borderId="60" xfId="3" applyFont="1" applyFill="1" applyBorder="1"/>
    <xf numFmtId="0" fontId="8" fillId="0" borderId="48" xfId="3" applyFont="1" applyFill="1" applyBorder="1"/>
    <xf numFmtId="0" fontId="8" fillId="0" borderId="49" xfId="3" applyFont="1" applyFill="1" applyBorder="1"/>
    <xf numFmtId="3" fontId="8" fillId="0" borderId="28" xfId="3" applyNumberFormat="1" applyFont="1" applyFill="1" applyBorder="1" applyAlignment="1">
      <alignment horizontal="right"/>
    </xf>
    <xf numFmtId="166" fontId="8" fillId="0" borderId="2" xfId="3" applyNumberFormat="1" applyFont="1" applyFill="1" applyBorder="1" applyAlignment="1">
      <alignment horizontal="right"/>
    </xf>
    <xf numFmtId="3" fontId="8" fillId="0" borderId="8" xfId="3" applyNumberFormat="1" applyFont="1" applyFill="1" applyBorder="1" applyAlignment="1">
      <alignment horizontal="right"/>
    </xf>
    <xf numFmtId="3" fontId="8" fillId="0" borderId="49" xfId="3" applyNumberFormat="1" applyFont="1" applyFill="1" applyBorder="1" applyAlignment="1">
      <alignment horizontal="right"/>
    </xf>
    <xf numFmtId="0" fontId="9" fillId="0" borderId="61" xfId="3" applyFill="1" applyBorder="1"/>
    <xf numFmtId="0" fontId="14" fillId="0" borderId="62" xfId="3" applyFont="1" applyFill="1" applyBorder="1"/>
    <xf numFmtId="0" fontId="9" fillId="0" borderId="62" xfId="3" applyFill="1" applyBorder="1"/>
    <xf numFmtId="4" fontId="9" fillId="0" borderId="73" xfId="3" applyNumberFormat="1" applyFill="1" applyBorder="1"/>
    <xf numFmtId="4" fontId="9" fillId="0" borderId="61" xfId="3" applyNumberFormat="1" applyFill="1" applyBorder="1"/>
    <xf numFmtId="4" fontId="9" fillId="0" borderId="62" xfId="3" applyNumberFormat="1" applyFill="1" applyBorder="1"/>
    <xf numFmtId="3" fontId="7" fillId="0" borderId="0" xfId="3" applyNumberFormat="1" applyFont="1"/>
    <xf numFmtId="4" fontId="7" fillId="0" borderId="0" xfId="3" applyNumberFormat="1" applyFont="1"/>
    <xf numFmtId="4" fontId="9" fillId="0" borderId="0" xfId="3" applyNumberFormat="1"/>
    <xf numFmtId="0" fontId="18" fillId="0" borderId="0" xfId="0" applyFont="1" applyAlignment="1">
      <alignment vertical="center"/>
    </xf>
    <xf numFmtId="3" fontId="14" fillId="0" borderId="73" xfId="3" applyNumberFormat="1" applyFont="1" applyFill="1" applyBorder="1" applyAlignment="1">
      <alignment horizontal="right"/>
    </xf>
    <xf numFmtId="0" fontId="5" fillId="0" borderId="0" xfId="3" applyFont="1" applyAlignment="1">
      <alignment vertical="top"/>
    </xf>
    <xf numFmtId="0" fontId="21" fillId="0" borderId="75" xfId="0" applyFont="1" applyFill="1" applyBorder="1" applyAlignment="1">
      <alignment vertical="center"/>
    </xf>
    <xf numFmtId="0" fontId="10" fillId="0" borderId="42" xfId="3" applyFont="1" applyBorder="1" applyAlignment="1">
      <alignment horizontal="centerContinuous" vertical="center"/>
    </xf>
    <xf numFmtId="0" fontId="9" fillId="0" borderId="33" xfId="3" applyBorder="1"/>
    <xf numFmtId="49" fontId="9" fillId="5" borderId="56" xfId="3" applyNumberFormat="1" applyFill="1" applyBorder="1"/>
    <xf numFmtId="0" fontId="9" fillId="0" borderId="82" xfId="3" applyBorder="1"/>
    <xf numFmtId="0" fontId="15" fillId="0" borderId="50" xfId="3" applyFont="1" applyBorder="1" applyAlignment="1">
      <alignment horizontal="centerContinuous" vertical="center"/>
    </xf>
    <xf numFmtId="0" fontId="9" fillId="0" borderId="53" xfId="3" applyBorder="1" applyAlignment="1">
      <alignment horizontal="left"/>
    </xf>
    <xf numFmtId="0" fontId="9" fillId="0" borderId="40" xfId="3" applyBorder="1" applyAlignment="1">
      <alignment horizontal="right"/>
    </xf>
    <xf numFmtId="164" fontId="9" fillId="0" borderId="40" xfId="3" applyNumberFormat="1" applyBorder="1"/>
    <xf numFmtId="0" fontId="23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167" fontId="23" fillId="0" borderId="0" xfId="0" applyNumberFormat="1" applyFont="1" applyAlignment="1">
      <alignment horizontal="right" vertical="center" wrapText="1"/>
    </xf>
    <xf numFmtId="167" fontId="22" fillId="2" borderId="4" xfId="0" applyNumberFormat="1" applyFont="1" applyFill="1" applyBorder="1" applyAlignment="1">
      <alignment horizontal="right" vertical="center" wrapText="1"/>
    </xf>
    <xf numFmtId="167" fontId="22" fillId="2" borderId="6" xfId="0" applyNumberFormat="1" applyFont="1" applyFill="1" applyBorder="1" applyAlignment="1">
      <alignment horizontal="right" vertical="center" wrapText="1"/>
    </xf>
    <xf numFmtId="0" fontId="22" fillId="4" borderId="33" xfId="0" applyFont="1" applyFill="1" applyBorder="1" applyAlignment="1">
      <alignment horizontal="center" vertical="center" wrapText="1"/>
    </xf>
    <xf numFmtId="0" fontId="25" fillId="4" borderId="34" xfId="0" applyFont="1" applyFill="1" applyBorder="1" applyAlignment="1">
      <alignment horizontal="center" vertical="center" wrapText="1"/>
    </xf>
    <xf numFmtId="0" fontId="22" fillId="4" borderId="34" xfId="0" applyFont="1" applyFill="1" applyBorder="1" applyAlignment="1">
      <alignment horizontal="center" vertical="center"/>
    </xf>
    <xf numFmtId="0" fontId="22" fillId="4" borderId="34" xfId="0" applyFont="1" applyFill="1" applyBorder="1" applyAlignment="1">
      <alignment horizontal="center" vertical="center" wrapText="1"/>
    </xf>
    <xf numFmtId="0" fontId="22" fillId="4" borderId="35" xfId="0" applyNumberFormat="1" applyFont="1" applyFill="1" applyBorder="1" applyAlignment="1">
      <alignment horizontal="center" vertical="center" wrapText="1"/>
    </xf>
    <xf numFmtId="167" fontId="22" fillId="4" borderId="19" xfId="0" applyNumberFormat="1" applyFont="1" applyFill="1" applyBorder="1" applyAlignment="1">
      <alignment horizontal="right" vertical="center" wrapText="1"/>
    </xf>
    <xf numFmtId="167" fontId="22" fillId="4" borderId="21" xfId="0" applyNumberFormat="1" applyFont="1" applyFill="1" applyBorder="1" applyAlignment="1">
      <alignment horizontal="right" vertical="center" wrapText="1"/>
    </xf>
    <xf numFmtId="0" fontId="22" fillId="3" borderId="25" xfId="0" applyFont="1" applyFill="1" applyBorder="1" applyAlignment="1">
      <alignment horizontal="center" vertical="center" wrapText="1"/>
    </xf>
    <xf numFmtId="0" fontId="25" fillId="3" borderId="26" xfId="0" applyFont="1" applyFill="1" applyBorder="1" applyAlignment="1">
      <alignment horizontal="center" vertical="center" wrapText="1"/>
    </xf>
    <xf numFmtId="0" fontId="22" fillId="3" borderId="26" xfId="0" applyFont="1" applyFill="1" applyBorder="1" applyAlignment="1">
      <alignment horizontal="center" vertical="center"/>
    </xf>
    <xf numFmtId="0" fontId="22" fillId="3" borderId="26" xfId="0" applyFont="1" applyFill="1" applyBorder="1" applyAlignment="1">
      <alignment horizontal="center" vertical="center" wrapText="1"/>
    </xf>
    <xf numFmtId="0" fontId="22" fillId="3" borderId="26" xfId="0" applyNumberFormat="1" applyFont="1" applyFill="1" applyBorder="1" applyAlignment="1">
      <alignment horizontal="center" vertical="center" wrapText="1"/>
    </xf>
    <xf numFmtId="167" fontId="22" fillId="3" borderId="26" xfId="0" applyNumberFormat="1" applyFont="1" applyFill="1" applyBorder="1" applyAlignment="1">
      <alignment horizontal="right" vertical="center" wrapText="1"/>
    </xf>
    <xf numFmtId="167" fontId="22" fillId="3" borderId="27" xfId="0" applyNumberFormat="1" applyFont="1" applyFill="1" applyBorder="1" applyAlignment="1">
      <alignment horizontal="right" vertical="center" wrapText="1"/>
    </xf>
    <xf numFmtId="0" fontId="23" fillId="0" borderId="29" xfId="0" applyFont="1" applyBorder="1" applyAlignment="1">
      <alignment vertical="center" wrapText="1"/>
    </xf>
    <xf numFmtId="49" fontId="7" fillId="0" borderId="2" xfId="1" applyNumberFormat="1" applyFont="1" applyFill="1" applyBorder="1" applyAlignment="1">
      <alignment horizontal="left"/>
    </xf>
    <xf numFmtId="0" fontId="7" fillId="0" borderId="2" xfId="1" applyFont="1" applyFill="1" applyBorder="1" applyAlignment="1">
      <alignment vertical="top"/>
    </xf>
    <xf numFmtId="49" fontId="26" fillId="0" borderId="2" xfId="1" applyNumberFormat="1" applyFont="1" applyFill="1" applyBorder="1" applyAlignment="1">
      <alignment horizontal="center" vertical="top" wrapText="1" shrinkToFit="1"/>
    </xf>
    <xf numFmtId="0" fontId="26" fillId="0" borderId="2" xfId="1" applyNumberFormat="1" applyFont="1" applyFill="1" applyBorder="1" applyAlignment="1">
      <alignment horizontal="right" vertical="top" wrapText="1"/>
    </xf>
    <xf numFmtId="167" fontId="23" fillId="0" borderId="2" xfId="0" applyNumberFormat="1" applyFont="1" applyFill="1" applyBorder="1" applyAlignment="1">
      <alignment horizontal="right" vertical="center" wrapText="1"/>
    </xf>
    <xf numFmtId="167" fontId="23" fillId="0" borderId="12" xfId="0" applyNumberFormat="1" applyFont="1" applyBorder="1" applyAlignment="1">
      <alignment horizontal="right" vertical="center" wrapText="1"/>
    </xf>
    <xf numFmtId="0" fontId="7" fillId="0" borderId="2" xfId="1" applyFont="1" applyFill="1" applyBorder="1" applyAlignment="1"/>
    <xf numFmtId="49" fontId="26" fillId="0" borderId="2" xfId="1" applyNumberFormat="1" applyFont="1" applyFill="1" applyBorder="1" applyAlignment="1">
      <alignment horizontal="center" shrinkToFit="1"/>
    </xf>
    <xf numFmtId="0" fontId="26" fillId="0" borderId="2" xfId="1" applyNumberFormat="1" applyFont="1" applyFill="1" applyBorder="1" applyAlignment="1">
      <alignment horizontal="right"/>
    </xf>
    <xf numFmtId="167" fontId="24" fillId="0" borderId="2" xfId="0" applyNumberFormat="1" applyFont="1" applyFill="1" applyBorder="1" applyAlignment="1">
      <alignment horizontal="right" vertical="center" wrapText="1"/>
    </xf>
    <xf numFmtId="49" fontId="20" fillId="0" borderId="2" xfId="1" applyNumberFormat="1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49" fontId="20" fillId="0" borderId="2" xfId="1" applyNumberFormat="1" applyFont="1" applyFill="1" applyBorder="1" applyAlignment="1">
      <alignment horizontal="center" shrinkToFit="1"/>
    </xf>
    <xf numFmtId="0" fontId="7" fillId="0" borderId="2" xfId="0" applyFont="1" applyBorder="1" applyAlignment="1">
      <alignment horizontal="right"/>
    </xf>
    <xf numFmtId="4" fontId="20" fillId="0" borderId="2" xfId="0" applyNumberFormat="1" applyFont="1" applyFill="1" applyBorder="1" applyAlignment="1">
      <alignment vertical="center" wrapText="1"/>
    </xf>
    <xf numFmtId="0" fontId="20" fillId="0" borderId="2" xfId="1" applyFont="1" applyFill="1" applyBorder="1" applyAlignment="1">
      <alignment wrapText="1"/>
    </xf>
    <xf numFmtId="4" fontId="20" fillId="0" borderId="2" xfId="1" applyNumberFormat="1" applyFont="1" applyFill="1" applyBorder="1" applyAlignment="1">
      <alignment horizontal="right"/>
    </xf>
    <xf numFmtId="0" fontId="25" fillId="0" borderId="75" xfId="0" applyFont="1" applyFill="1" applyBorder="1" applyAlignment="1">
      <alignment horizontal="center" vertical="center" wrapText="1"/>
    </xf>
    <xf numFmtId="0" fontId="22" fillId="0" borderId="75" xfId="0" applyFont="1" applyFill="1" applyBorder="1" applyAlignment="1">
      <alignment horizontal="center" vertical="center" wrapText="1"/>
    </xf>
    <xf numFmtId="0" fontId="22" fillId="0" borderId="75" xfId="0" applyNumberFormat="1" applyFont="1" applyFill="1" applyBorder="1" applyAlignment="1">
      <alignment vertical="center" wrapText="1"/>
    </xf>
    <xf numFmtId="167" fontId="22" fillId="0" borderId="75" xfId="0" applyNumberFormat="1" applyFont="1" applyFill="1" applyBorder="1" applyAlignment="1">
      <alignment horizontal="right" vertical="center" wrapText="1"/>
    </xf>
    <xf numFmtId="167" fontId="22" fillId="0" borderId="76" xfId="0" applyNumberFormat="1" applyFont="1" applyFill="1" applyBorder="1" applyAlignment="1">
      <alignment horizontal="right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 wrapText="1"/>
    </xf>
    <xf numFmtId="0" fontId="22" fillId="0" borderId="3" xfId="0" applyNumberFormat="1" applyFont="1" applyFill="1" applyBorder="1" applyAlignment="1">
      <alignment horizontal="center" vertical="center" wrapText="1"/>
    </xf>
    <xf numFmtId="167" fontId="22" fillId="0" borderId="3" xfId="0" applyNumberFormat="1" applyFont="1" applyFill="1" applyBorder="1" applyAlignment="1">
      <alignment horizontal="right" vertical="center" wrapText="1"/>
    </xf>
    <xf numFmtId="167" fontId="22" fillId="0" borderId="11" xfId="0" applyNumberFormat="1" applyFont="1" applyFill="1" applyBorder="1" applyAlignment="1">
      <alignment horizontal="right" vertical="center" wrapText="1"/>
    </xf>
    <xf numFmtId="0" fontId="20" fillId="0" borderId="2" xfId="2" applyFont="1" applyBorder="1" applyAlignment="1"/>
    <xf numFmtId="0" fontId="20" fillId="0" borderId="2" xfId="2" applyFont="1" applyBorder="1" applyAlignment="1">
      <alignment horizontal="center"/>
    </xf>
    <xf numFmtId="0" fontId="20" fillId="0" borderId="2" xfId="0" applyFont="1" applyBorder="1"/>
    <xf numFmtId="0" fontId="25" fillId="0" borderId="5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vertical="center"/>
    </xf>
    <xf numFmtId="0" fontId="22" fillId="0" borderId="5" xfId="0" applyFont="1" applyFill="1" applyBorder="1" applyAlignment="1">
      <alignment horizontal="center" vertical="center" wrapText="1"/>
    </xf>
    <xf numFmtId="0" fontId="22" fillId="0" borderId="5" xfId="0" applyNumberFormat="1" applyFont="1" applyFill="1" applyBorder="1" applyAlignment="1">
      <alignment vertical="center" wrapText="1"/>
    </xf>
    <xf numFmtId="167" fontId="22" fillId="0" borderId="5" xfId="0" applyNumberFormat="1" applyFont="1" applyFill="1" applyBorder="1" applyAlignment="1">
      <alignment horizontal="right" vertical="center" wrapText="1"/>
    </xf>
    <xf numFmtId="167" fontId="22" fillId="0" borderId="10" xfId="0" applyNumberFormat="1" applyFont="1" applyFill="1" applyBorder="1" applyAlignment="1">
      <alignment horizontal="right" vertical="center" wrapText="1"/>
    </xf>
    <xf numFmtId="0" fontId="28" fillId="0" borderId="2" xfId="0" applyFont="1" applyBorder="1" applyAlignment="1">
      <alignment vertical="center"/>
    </xf>
    <xf numFmtId="0" fontId="28" fillId="0" borderId="2" xfId="0" applyFont="1" applyBorder="1" applyAlignment="1">
      <alignment horizontal="center" vertical="center" wrapText="1"/>
    </xf>
    <xf numFmtId="0" fontId="23" fillId="0" borderId="2" xfId="0" applyNumberFormat="1" applyFont="1" applyFill="1" applyBorder="1" applyAlignment="1">
      <alignment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2" fillId="2" borderId="74" xfId="0" applyFont="1" applyFill="1" applyBorder="1" applyAlignment="1">
      <alignment horizontal="center" vertical="center" wrapText="1"/>
    </xf>
    <xf numFmtId="0" fontId="25" fillId="2" borderId="75" xfId="0" applyFont="1" applyFill="1" applyBorder="1" applyAlignment="1">
      <alignment horizontal="center" vertical="center" wrapText="1"/>
    </xf>
    <xf numFmtId="0" fontId="22" fillId="2" borderId="75" xfId="0" applyFont="1" applyFill="1" applyBorder="1" applyAlignment="1">
      <alignment horizontal="center" vertical="center"/>
    </xf>
    <xf numFmtId="0" fontId="22" fillId="2" borderId="75" xfId="0" applyFont="1" applyFill="1" applyBorder="1" applyAlignment="1">
      <alignment horizontal="center" vertical="center" wrapText="1"/>
    </xf>
    <xf numFmtId="0" fontId="22" fillId="2" borderId="78" xfId="0" applyNumberFormat="1" applyFont="1" applyFill="1" applyBorder="1" applyAlignment="1">
      <alignment horizontal="center" vertical="center" wrapText="1"/>
    </xf>
    <xf numFmtId="167" fontId="22" fillId="2" borderId="81" xfId="0" applyNumberFormat="1" applyFont="1" applyFill="1" applyBorder="1" applyAlignment="1">
      <alignment horizontal="right" vertical="center" wrapText="1"/>
    </xf>
    <xf numFmtId="167" fontId="22" fillId="2" borderId="76" xfId="0" applyNumberFormat="1" applyFont="1" applyFill="1" applyBorder="1" applyAlignment="1">
      <alignment horizontal="right" vertical="center" wrapText="1"/>
    </xf>
    <xf numFmtId="0" fontId="23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0" xfId="0" applyNumberFormat="1" applyFont="1" applyAlignment="1">
      <alignment vertical="center" wrapText="1"/>
    </xf>
    <xf numFmtId="0" fontId="20" fillId="0" borderId="2" xfId="0" applyFont="1" applyFill="1" applyBorder="1" applyProtection="1">
      <protection hidden="1"/>
    </xf>
    <xf numFmtId="0" fontId="20" fillId="0" borderId="2" xfId="0" applyFont="1" applyBorder="1" applyAlignment="1">
      <alignment horizontal="justify" vertical="top" wrapText="1"/>
    </xf>
    <xf numFmtId="0" fontId="20" fillId="0" borderId="2" xfId="0" applyFont="1" applyBorder="1" applyAlignment="1">
      <alignment horizontal="justify" wrapText="1"/>
    </xf>
    <xf numFmtId="0" fontId="20" fillId="6" borderId="2" xfId="0" applyFont="1" applyFill="1" applyBorder="1" applyAlignment="1">
      <alignment horizontal="justify"/>
    </xf>
    <xf numFmtId="0" fontId="20" fillId="0" borderId="2" xfId="0" applyFont="1" applyBorder="1" applyAlignment="1">
      <alignment horizontal="justify"/>
    </xf>
    <xf numFmtId="0" fontId="9" fillId="0" borderId="0" xfId="3" applyAlignment="1">
      <alignment horizontal="left" wrapText="1"/>
    </xf>
    <xf numFmtId="0" fontId="9" fillId="0" borderId="0" xfId="3" applyAlignment="1">
      <alignment horizontal="left" vertical="top" wrapText="1"/>
    </xf>
    <xf numFmtId="0" fontId="12" fillId="5" borderId="14" xfId="3" applyFont="1" applyFill="1" applyBorder="1" applyAlignment="1">
      <alignment horizontal="center" wrapText="1"/>
    </xf>
    <xf numFmtId="0" fontId="12" fillId="5" borderId="48" xfId="3" applyFont="1" applyFill="1" applyBorder="1" applyAlignment="1">
      <alignment horizontal="center" wrapText="1"/>
    </xf>
    <xf numFmtId="0" fontId="13" fillId="0" borderId="45" xfId="3" applyFont="1" applyBorder="1" applyAlignment="1">
      <alignment horizontal="left"/>
    </xf>
    <xf numFmtId="0" fontId="13" fillId="0" borderId="9" xfId="3" applyFont="1" applyBorder="1" applyAlignment="1">
      <alignment horizontal="left"/>
    </xf>
    <xf numFmtId="0" fontId="14" fillId="0" borderId="60" xfId="3" applyFont="1" applyBorder="1" applyAlignment="1">
      <alignment horizontal="left"/>
    </xf>
    <xf numFmtId="0" fontId="14" fillId="0" borderId="48" xfId="3" applyFont="1" applyBorder="1" applyAlignment="1">
      <alignment horizontal="left"/>
    </xf>
    <xf numFmtId="0" fontId="14" fillId="0" borderId="49" xfId="3" applyFont="1" applyBorder="1" applyAlignment="1">
      <alignment horizontal="left"/>
    </xf>
    <xf numFmtId="0" fontId="4" fillId="0" borderId="64" xfId="1" applyFont="1" applyBorder="1" applyAlignment="1">
      <alignment horizontal="center"/>
    </xf>
    <xf numFmtId="0" fontId="4" fillId="0" borderId="65" xfId="1" applyFont="1" applyBorder="1" applyAlignment="1">
      <alignment horizontal="center"/>
    </xf>
    <xf numFmtId="0" fontId="4" fillId="0" borderId="68" xfId="1" applyFont="1" applyBorder="1" applyAlignment="1">
      <alignment horizontal="center"/>
    </xf>
    <xf numFmtId="0" fontId="4" fillId="0" borderId="69" xfId="1" applyFont="1" applyBorder="1" applyAlignment="1">
      <alignment horizontal="center"/>
    </xf>
    <xf numFmtId="0" fontId="4" fillId="0" borderId="70" xfId="1" applyFont="1" applyBorder="1" applyAlignment="1">
      <alignment horizontal="left"/>
    </xf>
    <xf numFmtId="0" fontId="4" fillId="0" borderId="71" xfId="1" applyFont="1" applyBorder="1" applyAlignment="1">
      <alignment horizontal="left"/>
    </xf>
    <xf numFmtId="0" fontId="9" fillId="0" borderId="0" xfId="3" applyAlignment="1">
      <alignment horizontal="center" vertical="top" wrapText="1"/>
    </xf>
    <xf numFmtId="0" fontId="27" fillId="0" borderId="0" xfId="3" applyFont="1" applyAlignment="1">
      <alignment horizontal="center" vertical="top"/>
    </xf>
    <xf numFmtId="167" fontId="22" fillId="2" borderId="17" xfId="0" applyNumberFormat="1" applyFont="1" applyFill="1" applyBorder="1" applyAlignment="1">
      <alignment horizontal="right" vertical="center" wrapText="1"/>
    </xf>
    <xf numFmtId="167" fontId="22" fillId="2" borderId="18" xfId="0" applyNumberFormat="1" applyFont="1" applyFill="1" applyBorder="1" applyAlignment="1">
      <alignment horizontal="right" vertical="center" wrapText="1"/>
    </xf>
    <xf numFmtId="0" fontId="22" fillId="0" borderId="0" xfId="0" applyFont="1" applyAlignment="1">
      <alignment horizontal="center" vertical="center" wrapText="1"/>
    </xf>
    <xf numFmtId="0" fontId="22" fillId="2" borderId="80" xfId="0" applyFont="1" applyFill="1" applyBorder="1" applyAlignment="1">
      <alignment horizontal="center" vertical="center" wrapText="1"/>
    </xf>
    <xf numFmtId="0" fontId="22" fillId="2" borderId="81" xfId="0" applyFont="1" applyFill="1" applyBorder="1" applyAlignment="1">
      <alignment horizontal="center" vertical="center" wrapText="1"/>
    </xf>
    <xf numFmtId="0" fontId="25" fillId="2" borderId="79" xfId="0" applyFont="1" applyFill="1" applyBorder="1" applyAlignment="1">
      <alignment horizontal="center" vertical="center" wrapText="1"/>
    </xf>
    <xf numFmtId="0" fontId="25" fillId="2" borderId="75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0" fontId="22" fillId="2" borderId="79" xfId="0" applyFont="1" applyFill="1" applyBorder="1" applyAlignment="1">
      <alignment horizontal="center" vertical="center" wrapText="1"/>
    </xf>
    <xf numFmtId="0" fontId="22" fillId="2" borderId="75" xfId="0" applyFont="1" applyFill="1" applyBorder="1" applyAlignment="1">
      <alignment horizontal="center" vertical="center" wrapText="1"/>
    </xf>
    <xf numFmtId="0" fontId="22" fillId="2" borderId="77" xfId="0" applyNumberFormat="1" applyFont="1" applyFill="1" applyBorder="1" applyAlignment="1">
      <alignment horizontal="center" vertical="center" wrapText="1"/>
    </xf>
    <xf numFmtId="0" fontId="22" fillId="2" borderId="78" xfId="0" applyNumberFormat="1" applyFont="1" applyFill="1" applyBorder="1" applyAlignment="1">
      <alignment horizontal="center" vertical="center" wrapText="1"/>
    </xf>
  </cellXfs>
  <cellStyles count="7">
    <cellStyle name="Hypertextový odkaz 2" xfId="6"/>
    <cellStyle name="Normální" xfId="0" builtinId="0"/>
    <cellStyle name="Normální 2" xfId="3"/>
    <cellStyle name="normální 2 2" xfId="4"/>
    <cellStyle name="normální 3" xfId="5"/>
    <cellStyle name="normální_POL.XLS" xfId="1"/>
    <cellStyle name="rozpočet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Archivace%20Soubor&#367;/26-Pol&#225;&#269;ek/Jeruzalemsk&#225;%20Praha/DPS/Zpracov&#225;n&#237;/ELE%201%20etapa/F1.4.4_Rozpo&#269;et%20silnoproud%20Etapa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  <sheetName val="Dodávky"/>
    </sheetNames>
    <sheetDataSet>
      <sheetData sheetId="0"/>
      <sheetData sheetId="1"/>
      <sheetData sheetId="2">
        <row r="7">
          <cell r="B7" t="str">
            <v>M21</v>
          </cell>
          <cell r="C7" t="str">
            <v>Elektromontáže</v>
          </cell>
        </row>
        <row r="54">
          <cell r="BA54">
            <v>0</v>
          </cell>
          <cell r="BB54">
            <v>0</v>
          </cell>
          <cell r="BE54">
            <v>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4"/>
  <sheetViews>
    <sheetView tabSelected="1" workbookViewId="0">
      <selection activeCell="K10" sqref="K10"/>
    </sheetView>
  </sheetViews>
  <sheetFormatPr defaultColWidth="8.85546875" defaultRowHeight="12.75" x14ac:dyDescent="0.2"/>
  <cols>
    <col min="1" max="1" width="2" style="8" customWidth="1"/>
    <col min="2" max="2" width="15" style="8" customWidth="1"/>
    <col min="3" max="3" width="15.85546875" style="8" customWidth="1"/>
    <col min="4" max="4" width="14.5703125" style="8" customWidth="1"/>
    <col min="5" max="5" width="13.5703125" style="8" customWidth="1"/>
    <col min="6" max="6" width="16.5703125" style="8" customWidth="1"/>
    <col min="7" max="7" width="15.28515625" style="8" customWidth="1"/>
    <col min="8" max="16384" width="8.85546875" style="8"/>
  </cols>
  <sheetData>
    <row r="1" spans="1:57" ht="21.75" customHeight="1" x14ac:dyDescent="0.25">
      <c r="A1" s="6" t="s">
        <v>195</v>
      </c>
      <c r="B1" s="7"/>
      <c r="C1" s="7"/>
      <c r="D1" s="7"/>
      <c r="E1" s="7"/>
      <c r="F1" s="7"/>
      <c r="G1" s="7"/>
    </row>
    <row r="2" spans="1:57" ht="15" customHeight="1" thickBot="1" x14ac:dyDescent="0.25"/>
    <row r="3" spans="1:57" ht="12.95" customHeight="1" x14ac:dyDescent="0.2">
      <c r="A3" s="9" t="s">
        <v>66</v>
      </c>
      <c r="B3" s="124"/>
      <c r="C3" s="10" t="s">
        <v>67</v>
      </c>
      <c r="D3" s="10"/>
      <c r="E3" s="10"/>
      <c r="F3" s="10" t="s">
        <v>68</v>
      </c>
      <c r="G3" s="11"/>
    </row>
    <row r="4" spans="1:57" ht="12.95" customHeight="1" x14ac:dyDescent="0.2">
      <c r="A4" s="12"/>
      <c r="B4" s="125"/>
      <c r="C4" s="13" t="s">
        <v>192</v>
      </c>
      <c r="D4" s="14"/>
      <c r="E4" s="14"/>
      <c r="F4" s="15"/>
      <c r="G4" s="16"/>
    </row>
    <row r="5" spans="1:57" ht="12.95" customHeight="1" x14ac:dyDescent="0.2">
      <c r="A5" s="17" t="s">
        <v>69</v>
      </c>
      <c r="B5" s="126"/>
      <c r="C5" s="18" t="s">
        <v>70</v>
      </c>
      <c r="D5" s="18"/>
      <c r="E5" s="18"/>
      <c r="F5" s="19" t="s">
        <v>71</v>
      </c>
      <c r="G5" s="20"/>
    </row>
    <row r="6" spans="1:57" ht="12.95" customHeight="1" x14ac:dyDescent="0.2">
      <c r="A6" s="12"/>
      <c r="B6" s="125"/>
      <c r="C6" s="212" t="s">
        <v>191</v>
      </c>
      <c r="D6" s="213"/>
      <c r="E6" s="213"/>
      <c r="F6" s="21"/>
      <c r="G6" s="16"/>
    </row>
    <row r="7" spans="1:57" x14ac:dyDescent="0.2">
      <c r="A7" s="17" t="s">
        <v>72</v>
      </c>
      <c r="B7" s="17"/>
      <c r="C7" s="214" t="s">
        <v>73</v>
      </c>
      <c r="D7" s="215"/>
      <c r="E7" s="22" t="s">
        <v>74</v>
      </c>
      <c r="F7" s="23"/>
      <c r="G7" s="24">
        <v>0</v>
      </c>
      <c r="H7" s="25"/>
      <c r="I7" s="25"/>
    </row>
    <row r="8" spans="1:57" x14ac:dyDescent="0.2">
      <c r="A8" s="17" t="s">
        <v>75</v>
      </c>
      <c r="B8" s="17"/>
      <c r="C8" s="214"/>
      <c r="D8" s="215"/>
      <c r="E8" s="19" t="s">
        <v>76</v>
      </c>
      <c r="F8" s="18"/>
      <c r="G8" s="26">
        <f>IF(PocetMJ=0,,ROUND((F30+F32)/PocetMJ,1))</f>
        <v>0</v>
      </c>
    </row>
    <row r="9" spans="1:57" x14ac:dyDescent="0.2">
      <c r="A9" s="27" t="s">
        <v>77</v>
      </c>
      <c r="B9" s="27"/>
      <c r="C9" s="28"/>
      <c r="D9" s="28"/>
      <c r="E9" s="29" t="s">
        <v>78</v>
      </c>
      <c r="F9" s="28"/>
      <c r="G9" s="30"/>
    </row>
    <row r="10" spans="1:57" x14ac:dyDescent="0.2">
      <c r="A10" s="31" t="s">
        <v>79</v>
      </c>
      <c r="B10" s="31"/>
      <c r="C10" s="15"/>
      <c r="D10" s="15"/>
      <c r="E10" s="32" t="s">
        <v>80</v>
      </c>
      <c r="F10" s="15"/>
      <c r="G10" s="16"/>
      <c r="BA10" s="33"/>
      <c r="BB10" s="33"/>
      <c r="BC10" s="33"/>
      <c r="BD10" s="33"/>
      <c r="BE10" s="33"/>
    </row>
    <row r="11" spans="1:57" x14ac:dyDescent="0.2">
      <c r="A11" s="31"/>
      <c r="B11" s="216" t="s">
        <v>81</v>
      </c>
      <c r="C11" s="217"/>
      <c r="D11" s="218"/>
      <c r="E11" s="15"/>
      <c r="F11" s="15"/>
      <c r="G11" s="16"/>
    </row>
    <row r="12" spans="1:57" ht="28.5" customHeight="1" thickBot="1" x14ac:dyDescent="0.25">
      <c r="A12" s="123" t="s">
        <v>82</v>
      </c>
      <c r="B12" s="127"/>
      <c r="C12" s="34"/>
      <c r="D12" s="34"/>
      <c r="E12" s="35"/>
      <c r="F12" s="35"/>
      <c r="G12" s="36"/>
    </row>
    <row r="13" spans="1:57" ht="17.25" customHeight="1" thickBot="1" x14ac:dyDescent="0.25">
      <c r="A13" s="37" t="s">
        <v>83</v>
      </c>
      <c r="B13" s="128"/>
      <c r="C13" s="38"/>
      <c r="D13" s="39" t="s">
        <v>84</v>
      </c>
      <c r="E13" s="40"/>
      <c r="F13" s="40"/>
      <c r="G13" s="38"/>
    </row>
    <row r="14" spans="1:57" ht="15.95" customHeight="1" x14ac:dyDescent="0.2">
      <c r="A14" s="31"/>
      <c r="B14" s="47" t="s">
        <v>85</v>
      </c>
      <c r="C14" s="41">
        <f>Dodavka</f>
        <v>0</v>
      </c>
      <c r="D14" s="42"/>
      <c r="E14" s="43"/>
      <c r="F14" s="44"/>
      <c r="G14" s="41"/>
    </row>
    <row r="15" spans="1:57" ht="15.95" customHeight="1" x14ac:dyDescent="0.2">
      <c r="A15" s="31" t="s">
        <v>86</v>
      </c>
      <c r="B15" s="47" t="s">
        <v>87</v>
      </c>
      <c r="C15" s="41"/>
      <c r="D15" s="27"/>
      <c r="E15" s="45"/>
      <c r="F15" s="46"/>
      <c r="G15" s="41"/>
    </row>
    <row r="16" spans="1:57" ht="15.95" customHeight="1" x14ac:dyDescent="0.2">
      <c r="A16" s="31" t="s">
        <v>88</v>
      </c>
      <c r="B16" s="47" t="s">
        <v>89</v>
      </c>
      <c r="C16" s="41">
        <f>HSV</f>
        <v>0</v>
      </c>
      <c r="D16" s="27"/>
      <c r="E16" s="45"/>
      <c r="F16" s="46"/>
      <c r="G16" s="41"/>
    </row>
    <row r="17" spans="1:7" ht="15.95" customHeight="1" x14ac:dyDescent="0.2">
      <c r="A17" s="47" t="s">
        <v>90</v>
      </c>
      <c r="B17" s="47" t="s">
        <v>91</v>
      </c>
      <c r="C17" s="41">
        <f>PSV</f>
        <v>0</v>
      </c>
      <c r="D17" s="27"/>
      <c r="E17" s="45"/>
      <c r="F17" s="46"/>
      <c r="G17" s="41"/>
    </row>
    <row r="18" spans="1:7" ht="15.95" customHeight="1" x14ac:dyDescent="0.2">
      <c r="A18" s="47" t="s">
        <v>92</v>
      </c>
      <c r="B18" s="47"/>
      <c r="C18" s="41">
        <f>SUM(C14:C17)</f>
        <v>0</v>
      </c>
      <c r="D18" s="48"/>
      <c r="E18" s="45"/>
      <c r="F18" s="46"/>
      <c r="G18" s="41"/>
    </row>
    <row r="19" spans="1:7" ht="15.95" customHeight="1" x14ac:dyDescent="0.2">
      <c r="A19" s="47"/>
      <c r="B19" s="47"/>
      <c r="C19" s="41"/>
      <c r="D19" s="27"/>
      <c r="E19" s="45"/>
      <c r="F19" s="46"/>
      <c r="G19" s="41"/>
    </row>
    <row r="20" spans="1:7" ht="15.95" customHeight="1" x14ac:dyDescent="0.2">
      <c r="A20" s="47" t="s">
        <v>93</v>
      </c>
      <c r="B20" s="47"/>
      <c r="C20" s="41">
        <f>HZS</f>
        <v>0</v>
      </c>
      <c r="D20" s="27"/>
      <c r="E20" s="45"/>
      <c r="F20" s="46"/>
      <c r="G20" s="41"/>
    </row>
    <row r="21" spans="1:7" ht="15.95" customHeight="1" x14ac:dyDescent="0.2">
      <c r="A21" s="31" t="s">
        <v>94</v>
      </c>
      <c r="B21" s="31"/>
      <c r="C21" s="41">
        <f>C18+C20</f>
        <v>0</v>
      </c>
      <c r="D21" s="27" t="s">
        <v>95</v>
      </c>
      <c r="E21" s="45"/>
      <c r="F21" s="46"/>
      <c r="G21" s="41">
        <f>Rekapitulace!H16</f>
        <v>0</v>
      </c>
    </row>
    <row r="22" spans="1:7" ht="15.95" customHeight="1" thickBot="1" x14ac:dyDescent="0.25">
      <c r="A22" s="27" t="s">
        <v>96</v>
      </c>
      <c r="B22" s="27"/>
      <c r="C22" s="49">
        <f>C21+G22</f>
        <v>0</v>
      </c>
      <c r="D22" s="50" t="s">
        <v>97</v>
      </c>
      <c r="E22" s="51"/>
      <c r="F22" s="52"/>
      <c r="G22" s="41">
        <f>G21</f>
        <v>0</v>
      </c>
    </row>
    <row r="23" spans="1:7" x14ac:dyDescent="0.2">
      <c r="A23" s="9" t="s">
        <v>98</v>
      </c>
      <c r="B23" s="9"/>
      <c r="C23" s="53" t="s">
        <v>99</v>
      </c>
      <c r="D23" s="10"/>
      <c r="E23" s="53" t="s">
        <v>100</v>
      </c>
      <c r="F23" s="10"/>
      <c r="G23" s="11"/>
    </row>
    <row r="24" spans="1:7" x14ac:dyDescent="0.2">
      <c r="A24" s="17"/>
      <c r="B24" s="17"/>
      <c r="C24" s="19" t="s">
        <v>101</v>
      </c>
      <c r="D24" s="18"/>
      <c r="E24" s="19" t="s">
        <v>101</v>
      </c>
      <c r="F24" s="18"/>
      <c r="G24" s="20"/>
    </row>
    <row r="25" spans="1:7" x14ac:dyDescent="0.2">
      <c r="A25" s="31" t="s">
        <v>102</v>
      </c>
      <c r="B25" s="129"/>
      <c r="C25" s="32" t="s">
        <v>102</v>
      </c>
      <c r="D25" s="15"/>
      <c r="E25" s="32" t="s">
        <v>102</v>
      </c>
      <c r="F25" s="15"/>
      <c r="G25" s="16"/>
    </row>
    <row r="26" spans="1:7" x14ac:dyDescent="0.2">
      <c r="A26" s="31"/>
      <c r="B26" s="130">
        <v>43533</v>
      </c>
      <c r="C26" s="32" t="s">
        <v>103</v>
      </c>
      <c r="D26" s="15"/>
      <c r="E26" s="32" t="s">
        <v>104</v>
      </c>
      <c r="F26" s="15"/>
      <c r="G26" s="16"/>
    </row>
    <row r="27" spans="1:7" x14ac:dyDescent="0.2">
      <c r="A27" s="31"/>
      <c r="B27" s="31" t="s">
        <v>105</v>
      </c>
      <c r="C27" s="32"/>
      <c r="D27" s="15"/>
      <c r="E27" s="32"/>
      <c r="F27" s="15"/>
      <c r="G27" s="16"/>
    </row>
    <row r="28" spans="1:7" ht="97.5" customHeight="1" x14ac:dyDescent="0.2">
      <c r="A28" s="31"/>
      <c r="B28" s="31"/>
      <c r="C28" s="32"/>
      <c r="D28" s="15"/>
      <c r="E28" s="32"/>
      <c r="F28" s="15"/>
      <c r="G28" s="16"/>
    </row>
    <row r="29" spans="1:7" x14ac:dyDescent="0.2">
      <c r="A29" s="17" t="s">
        <v>106</v>
      </c>
      <c r="B29" s="17"/>
      <c r="C29" s="54">
        <v>0</v>
      </c>
      <c r="D29" s="18" t="s">
        <v>107</v>
      </c>
      <c r="E29" s="19"/>
      <c r="F29" s="55">
        <v>0</v>
      </c>
      <c r="G29" s="20"/>
    </row>
    <row r="30" spans="1:7" x14ac:dyDescent="0.2">
      <c r="A30" s="17" t="s">
        <v>106</v>
      </c>
      <c r="B30" s="17"/>
      <c r="C30" s="54">
        <v>10</v>
      </c>
      <c r="D30" s="18" t="s">
        <v>107</v>
      </c>
      <c r="E30" s="19"/>
      <c r="F30" s="55">
        <v>0</v>
      </c>
      <c r="G30" s="20"/>
    </row>
    <row r="31" spans="1:7" x14ac:dyDescent="0.2">
      <c r="A31" s="17" t="s">
        <v>7</v>
      </c>
      <c r="B31" s="17"/>
      <c r="C31" s="54">
        <v>10</v>
      </c>
      <c r="D31" s="18" t="s">
        <v>107</v>
      </c>
      <c r="E31" s="19"/>
      <c r="F31" s="56">
        <f>ROUND(PRODUCT(F30,C31/100),1)</f>
        <v>0</v>
      </c>
      <c r="G31" s="30"/>
    </row>
    <row r="32" spans="1:7" x14ac:dyDescent="0.2">
      <c r="A32" s="17" t="s">
        <v>106</v>
      </c>
      <c r="B32" s="17"/>
      <c r="C32" s="54">
        <v>21</v>
      </c>
      <c r="D32" s="18" t="s">
        <v>107</v>
      </c>
      <c r="E32" s="19"/>
      <c r="F32" s="55">
        <f>C22</f>
        <v>0</v>
      </c>
      <c r="G32" s="20"/>
    </row>
    <row r="33" spans="1:8" x14ac:dyDescent="0.2">
      <c r="A33" s="17" t="s">
        <v>7</v>
      </c>
      <c r="B33" s="17"/>
      <c r="C33" s="54">
        <v>21</v>
      </c>
      <c r="D33" s="18" t="s">
        <v>107</v>
      </c>
      <c r="E33" s="19"/>
      <c r="F33" s="56">
        <f>ROUND(PRODUCT(F32,C33/100),1)</f>
        <v>0</v>
      </c>
      <c r="G33" s="30"/>
    </row>
    <row r="34" spans="1:8" s="62" customFormat="1" ht="19.5" customHeight="1" thickBot="1" x14ac:dyDescent="0.3">
      <c r="A34" s="57" t="s">
        <v>108</v>
      </c>
      <c r="B34" s="57"/>
      <c r="C34" s="58"/>
      <c r="D34" s="58"/>
      <c r="E34" s="59"/>
      <c r="F34" s="60">
        <f>CEILING(SUM(F29:F33),IF(SUM(F29:F33)&gt;=0,1,-1))</f>
        <v>0</v>
      </c>
      <c r="G34" s="61"/>
    </row>
    <row r="36" spans="1:8" ht="33.6" customHeight="1" x14ac:dyDescent="0.2">
      <c r="A36" s="211" t="s">
        <v>120</v>
      </c>
      <c r="B36" s="211"/>
      <c r="C36" s="211"/>
      <c r="D36" s="211"/>
      <c r="E36" s="211"/>
      <c r="F36" s="211"/>
      <c r="G36" s="211"/>
      <c r="H36" s="8" t="s">
        <v>109</v>
      </c>
    </row>
    <row r="37" spans="1:8" ht="12.75" customHeight="1" x14ac:dyDescent="0.2">
      <c r="A37" s="63"/>
      <c r="B37" s="121"/>
      <c r="C37" s="121"/>
      <c r="D37" s="121"/>
      <c r="E37" s="121"/>
      <c r="F37" s="121"/>
      <c r="G37" s="121"/>
      <c r="H37" s="8" t="s">
        <v>109</v>
      </c>
    </row>
    <row r="38" spans="1:8" x14ac:dyDescent="0.2">
      <c r="A38" s="63"/>
      <c r="B38" s="121"/>
      <c r="C38" s="121"/>
      <c r="D38" s="121"/>
      <c r="E38" s="121"/>
      <c r="F38" s="121"/>
      <c r="G38" s="121"/>
      <c r="H38" s="8" t="s">
        <v>109</v>
      </c>
    </row>
    <row r="39" spans="1:8" x14ac:dyDescent="0.2">
      <c r="A39" s="63"/>
      <c r="B39" s="121"/>
      <c r="C39" s="121"/>
      <c r="D39" s="121"/>
      <c r="E39" s="121"/>
      <c r="F39" s="121"/>
      <c r="G39" s="121"/>
      <c r="H39" s="8" t="s">
        <v>109</v>
      </c>
    </row>
    <row r="40" spans="1:8" x14ac:dyDescent="0.2">
      <c r="A40" s="63"/>
      <c r="B40" s="121"/>
      <c r="C40" s="121"/>
      <c r="D40" s="121"/>
      <c r="E40" s="121"/>
      <c r="F40" s="121"/>
      <c r="G40" s="121"/>
      <c r="H40" s="8" t="s">
        <v>109</v>
      </c>
    </row>
    <row r="41" spans="1:8" x14ac:dyDescent="0.2">
      <c r="A41" s="63"/>
      <c r="B41" s="121"/>
      <c r="C41" s="121"/>
      <c r="D41" s="121"/>
      <c r="E41" s="121"/>
      <c r="F41" s="121"/>
      <c r="G41" s="121"/>
      <c r="H41" s="8" t="s">
        <v>109</v>
      </c>
    </row>
    <row r="42" spans="1:8" x14ac:dyDescent="0.2">
      <c r="A42" s="63"/>
      <c r="B42" s="121"/>
      <c r="C42" s="121"/>
      <c r="D42" s="121"/>
      <c r="E42" s="121"/>
      <c r="F42" s="121"/>
      <c r="G42" s="121"/>
      <c r="H42" s="8" t="s">
        <v>109</v>
      </c>
    </row>
    <row r="43" spans="1:8" x14ac:dyDescent="0.2">
      <c r="A43" s="63"/>
      <c r="B43" s="121"/>
      <c r="C43" s="121"/>
      <c r="D43" s="121"/>
      <c r="E43" s="121"/>
      <c r="F43" s="121"/>
      <c r="G43" s="121"/>
      <c r="H43" s="8" t="s">
        <v>109</v>
      </c>
    </row>
    <row r="44" spans="1:8" ht="3" customHeight="1" x14ac:dyDescent="0.2">
      <c r="A44" s="63"/>
      <c r="B44" s="121"/>
      <c r="C44" s="121"/>
      <c r="D44" s="121"/>
      <c r="E44" s="121"/>
      <c r="F44" s="121"/>
      <c r="G44" s="121"/>
      <c r="H44" s="8" t="s">
        <v>109</v>
      </c>
    </row>
    <row r="45" spans="1:8" x14ac:dyDescent="0.2">
      <c r="B45" s="210"/>
      <c r="C45" s="210"/>
      <c r="D45" s="210"/>
      <c r="E45" s="210"/>
      <c r="F45" s="210"/>
      <c r="G45" s="210"/>
    </row>
    <row r="46" spans="1:8" x14ac:dyDescent="0.2">
      <c r="B46" s="210"/>
      <c r="C46" s="210"/>
      <c r="D46" s="210"/>
      <c r="E46" s="210"/>
      <c r="F46" s="210"/>
      <c r="G46" s="210"/>
    </row>
    <row r="47" spans="1:8" x14ac:dyDescent="0.2">
      <c r="B47" s="210"/>
      <c r="C47" s="210"/>
      <c r="D47" s="210"/>
      <c r="E47" s="210"/>
      <c r="F47" s="210"/>
      <c r="G47" s="210"/>
    </row>
    <row r="48" spans="1:8" x14ac:dyDescent="0.2">
      <c r="B48" s="210"/>
      <c r="C48" s="210"/>
      <c r="D48" s="210"/>
      <c r="E48" s="210"/>
      <c r="F48" s="210"/>
      <c r="G48" s="210"/>
    </row>
    <row r="49" spans="2:7" x14ac:dyDescent="0.2">
      <c r="B49" s="210"/>
      <c r="C49" s="210"/>
      <c r="D49" s="210"/>
      <c r="E49" s="210"/>
      <c r="F49" s="210"/>
      <c r="G49" s="210"/>
    </row>
    <row r="50" spans="2:7" x14ac:dyDescent="0.2">
      <c r="B50" s="210"/>
      <c r="C50" s="210"/>
      <c r="D50" s="210"/>
      <c r="E50" s="210"/>
      <c r="F50" s="210"/>
      <c r="G50" s="210"/>
    </row>
    <row r="51" spans="2:7" x14ac:dyDescent="0.2">
      <c r="B51" s="210"/>
      <c r="C51" s="210"/>
      <c r="D51" s="210"/>
      <c r="E51" s="210"/>
      <c r="F51" s="210"/>
      <c r="G51" s="210"/>
    </row>
    <row r="52" spans="2:7" x14ac:dyDescent="0.2">
      <c r="B52" s="210"/>
      <c r="C52" s="210"/>
      <c r="D52" s="210"/>
      <c r="E52" s="210"/>
      <c r="F52" s="210"/>
      <c r="G52" s="210"/>
    </row>
    <row r="53" spans="2:7" x14ac:dyDescent="0.2">
      <c r="B53" s="210"/>
      <c r="C53" s="210"/>
      <c r="D53" s="210"/>
      <c r="E53" s="210"/>
      <c r="F53" s="210"/>
      <c r="G53" s="210"/>
    </row>
    <row r="54" spans="2:7" x14ac:dyDescent="0.2">
      <c r="B54" s="210"/>
      <c r="C54" s="210"/>
      <c r="D54" s="210"/>
      <c r="E54" s="210"/>
      <c r="F54" s="210"/>
      <c r="G54" s="210"/>
    </row>
  </sheetData>
  <mergeCells count="15">
    <mergeCell ref="C6:E6"/>
    <mergeCell ref="C7:D7"/>
    <mergeCell ref="C8:D8"/>
    <mergeCell ref="B11:D11"/>
    <mergeCell ref="B45:G45"/>
    <mergeCell ref="B53:G53"/>
    <mergeCell ref="B54:G54"/>
    <mergeCell ref="A36:G36"/>
    <mergeCell ref="B47:G47"/>
    <mergeCell ref="B48:G48"/>
    <mergeCell ref="B49:G49"/>
    <mergeCell ref="B50:G50"/>
    <mergeCell ref="B51:G51"/>
    <mergeCell ref="B52:G52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67"/>
  <sheetViews>
    <sheetView workbookViewId="0">
      <selection activeCell="I24" sqref="I24"/>
    </sheetView>
  </sheetViews>
  <sheetFormatPr defaultColWidth="8.85546875" defaultRowHeight="12.75" x14ac:dyDescent="0.2"/>
  <cols>
    <col min="1" max="1" width="5.85546875" style="8" customWidth="1"/>
    <col min="2" max="2" width="6.140625" style="8" customWidth="1"/>
    <col min="3" max="3" width="11.42578125" style="8" customWidth="1"/>
    <col min="4" max="4" width="15.85546875" style="8" customWidth="1"/>
    <col min="5" max="5" width="11.28515625" style="8" customWidth="1"/>
    <col min="6" max="6" width="10.85546875" style="8" customWidth="1"/>
    <col min="7" max="7" width="16.5703125" style="8" customWidth="1"/>
    <col min="8" max="8" width="20.28515625" style="8" customWidth="1"/>
    <col min="9" max="16384" width="8.85546875" style="8"/>
  </cols>
  <sheetData>
    <row r="1" spans="1:56" ht="13.5" thickTop="1" x14ac:dyDescent="0.2">
      <c r="A1" s="219" t="s">
        <v>69</v>
      </c>
      <c r="B1" s="220"/>
      <c r="C1" s="64" t="str">
        <f>CONCATENATE(cislostavby," ",nazevstavby)</f>
        <v xml:space="preserve"> Dům v parku Šlapanice</v>
      </c>
      <c r="D1" s="65"/>
      <c r="E1" s="66"/>
      <c r="F1" s="65"/>
      <c r="G1" s="67"/>
      <c r="H1" s="68"/>
    </row>
    <row r="2" spans="1:56" ht="13.5" thickBot="1" x14ac:dyDescent="0.25">
      <c r="A2" s="221" t="s">
        <v>66</v>
      </c>
      <c r="B2" s="222"/>
      <c r="C2" s="69" t="str">
        <f>CONCATENATE(cisloobjektu," ",nazevobjektu)</f>
        <v xml:space="preserve"> Měření a regulace</v>
      </c>
      <c r="D2" s="70"/>
      <c r="E2" s="71"/>
      <c r="F2" s="70"/>
      <c r="G2" s="223"/>
      <c r="H2" s="224"/>
    </row>
    <row r="3" spans="1:56" ht="13.5" thickTop="1" x14ac:dyDescent="0.2">
      <c r="F3" s="15"/>
    </row>
    <row r="4" spans="1:56" ht="19.5" customHeight="1" x14ac:dyDescent="0.25">
      <c r="A4" s="72" t="s">
        <v>110</v>
      </c>
      <c r="B4" s="6"/>
      <c r="C4" s="6"/>
      <c r="D4" s="6"/>
      <c r="E4" s="73"/>
      <c r="F4" s="6"/>
      <c r="G4" s="6"/>
      <c r="H4" s="6"/>
    </row>
    <row r="5" spans="1:56" ht="13.5" thickBot="1" x14ac:dyDescent="0.25"/>
    <row r="6" spans="1:56" s="15" customFormat="1" ht="13.5" thickBot="1" x14ac:dyDescent="0.25">
      <c r="A6" s="74"/>
      <c r="B6" s="75" t="s">
        <v>111</v>
      </c>
      <c r="C6" s="75"/>
      <c r="D6" s="76"/>
      <c r="E6" s="77" t="s">
        <v>112</v>
      </c>
      <c r="F6" s="78" t="s">
        <v>113</v>
      </c>
      <c r="G6" s="78" t="s">
        <v>148</v>
      </c>
      <c r="H6" s="79" t="s">
        <v>93</v>
      </c>
    </row>
    <row r="7" spans="1:56" s="15" customFormat="1" x14ac:dyDescent="0.2">
      <c r="A7" s="80" t="str">
        <f>[1]Položky!B7</f>
        <v>M21</v>
      </c>
      <c r="B7" s="81" t="str">
        <f>[1]Položky!C7</f>
        <v>Elektromontáže</v>
      </c>
      <c r="C7" s="82"/>
      <c r="D7" s="83"/>
      <c r="E7" s="84">
        <f>[1]Položky!BA54</f>
        <v>0</v>
      </c>
      <c r="F7" s="85">
        <f>[1]Položky!BB54</f>
        <v>0</v>
      </c>
      <c r="G7" s="85">
        <f>Položky!G62</f>
        <v>0</v>
      </c>
      <c r="H7" s="86">
        <f>[1]Položky!BE54</f>
        <v>0</v>
      </c>
    </row>
    <row r="8" spans="1:56" s="15" customFormat="1" ht="13.5" thickBot="1" x14ac:dyDescent="0.25">
      <c r="A8" s="80"/>
      <c r="B8" s="81" t="s">
        <v>153</v>
      </c>
      <c r="C8" s="82"/>
      <c r="D8" s="83"/>
      <c r="E8" s="84"/>
      <c r="F8" s="85"/>
      <c r="G8" s="85"/>
      <c r="H8" s="86"/>
    </row>
    <row r="9" spans="1:56" s="92" customFormat="1" ht="13.5" thickBot="1" x14ac:dyDescent="0.25">
      <c r="A9" s="87"/>
      <c r="B9" s="75" t="s">
        <v>114</v>
      </c>
      <c r="C9" s="75"/>
      <c r="D9" s="88"/>
      <c r="E9" s="89"/>
      <c r="F9" s="90">
        <f>SUM(F7:F7)</f>
        <v>0</v>
      </c>
      <c r="G9" s="90">
        <f>SUM(G7:G8)</f>
        <v>0</v>
      </c>
      <c r="H9" s="91">
        <f>SUM(H7:H8)</f>
        <v>0</v>
      </c>
    </row>
    <row r="10" spans="1:56" x14ac:dyDescent="0.2">
      <c r="A10" s="82"/>
      <c r="B10" s="82"/>
      <c r="C10" s="82"/>
      <c r="D10" s="82"/>
      <c r="E10" s="82"/>
      <c r="F10" s="82"/>
      <c r="G10" s="82"/>
      <c r="H10" s="82"/>
    </row>
    <row r="11" spans="1:56" ht="19.5" customHeight="1" x14ac:dyDescent="0.25">
      <c r="A11" s="93" t="s">
        <v>115</v>
      </c>
      <c r="B11" s="93"/>
      <c r="C11" s="93"/>
      <c r="D11" s="93"/>
      <c r="E11" s="93"/>
      <c r="F11" s="93"/>
      <c r="G11" s="94"/>
      <c r="H11" s="93"/>
      <c r="AZ11" s="33"/>
      <c r="BA11" s="33"/>
      <c r="BB11" s="33"/>
      <c r="BC11" s="33"/>
      <c r="BD11" s="33"/>
    </row>
    <row r="12" spans="1:56" ht="13.5" thickBot="1" x14ac:dyDescent="0.25">
      <c r="A12" s="95"/>
      <c r="B12" s="95"/>
      <c r="C12" s="95"/>
      <c r="D12" s="95"/>
      <c r="E12" s="95"/>
      <c r="F12" s="95"/>
      <c r="G12" s="95"/>
      <c r="H12" s="95"/>
    </row>
    <row r="13" spans="1:56" x14ac:dyDescent="0.2">
      <c r="A13" s="96" t="s">
        <v>116</v>
      </c>
      <c r="B13" s="97"/>
      <c r="C13" s="97"/>
      <c r="D13" s="98"/>
      <c r="E13" s="99"/>
      <c r="F13" s="100"/>
      <c r="G13" s="101"/>
      <c r="H13" s="102" t="s">
        <v>8</v>
      </c>
    </row>
    <row r="14" spans="1:56" x14ac:dyDescent="0.2">
      <c r="A14" s="103" t="s">
        <v>118</v>
      </c>
      <c r="B14" s="104"/>
      <c r="C14" s="104"/>
      <c r="D14" s="105"/>
      <c r="E14" s="106"/>
      <c r="F14" s="107"/>
      <c r="G14" s="108"/>
      <c r="H14" s="109"/>
      <c r="AZ14" s="8">
        <v>8</v>
      </c>
    </row>
    <row r="15" spans="1:56" x14ac:dyDescent="0.2">
      <c r="A15" s="103" t="s">
        <v>119</v>
      </c>
      <c r="B15" s="104"/>
      <c r="C15" s="104"/>
      <c r="D15" s="105"/>
      <c r="E15" s="106"/>
      <c r="F15" s="107"/>
      <c r="G15" s="108"/>
      <c r="H15" s="109"/>
      <c r="AZ15" s="8">
        <v>8</v>
      </c>
    </row>
    <row r="16" spans="1:56" ht="13.5" thickBot="1" x14ac:dyDescent="0.25">
      <c r="A16" s="110"/>
      <c r="B16" s="111" t="s">
        <v>117</v>
      </c>
      <c r="C16" s="112"/>
      <c r="D16" s="113"/>
      <c r="E16" s="114"/>
      <c r="F16" s="115"/>
      <c r="G16" s="115"/>
      <c r="H16" s="120">
        <f>SUM(H14:H15)</f>
        <v>0</v>
      </c>
    </row>
    <row r="17" spans="1:8" x14ac:dyDescent="0.2">
      <c r="A17" s="95"/>
      <c r="B17" s="95"/>
      <c r="C17" s="95"/>
      <c r="D17" s="95"/>
      <c r="E17" s="95"/>
      <c r="F17" s="95"/>
      <c r="G17" s="95"/>
      <c r="H17" s="95"/>
    </row>
    <row r="18" spans="1:8" ht="37.9" customHeight="1" x14ac:dyDescent="0.2">
      <c r="A18" s="225" t="s">
        <v>120</v>
      </c>
      <c r="B18" s="225"/>
      <c r="C18" s="225"/>
      <c r="D18" s="225"/>
      <c r="E18" s="225"/>
      <c r="F18" s="225"/>
      <c r="G18" s="225"/>
      <c r="H18" s="225"/>
    </row>
    <row r="19" spans="1:8" x14ac:dyDescent="0.2">
      <c r="F19" s="116"/>
      <c r="G19" s="117"/>
      <c r="H19" s="118"/>
    </row>
    <row r="20" spans="1:8" x14ac:dyDescent="0.2">
      <c r="F20" s="116"/>
      <c r="G20" s="117"/>
      <c r="H20" s="118"/>
    </row>
    <row r="21" spans="1:8" x14ac:dyDescent="0.2">
      <c r="F21" s="116"/>
      <c r="G21" s="117"/>
      <c r="H21" s="118"/>
    </row>
    <row r="22" spans="1:8" x14ac:dyDescent="0.2">
      <c r="F22" s="116"/>
      <c r="G22" s="117"/>
      <c r="H22" s="118"/>
    </row>
    <row r="23" spans="1:8" x14ac:dyDescent="0.2">
      <c r="F23" s="116"/>
      <c r="G23" s="117"/>
      <c r="H23" s="118"/>
    </row>
    <row r="24" spans="1:8" x14ac:dyDescent="0.2">
      <c r="F24" s="116"/>
      <c r="G24" s="117"/>
      <c r="H24" s="118"/>
    </row>
    <row r="25" spans="1:8" x14ac:dyDescent="0.2">
      <c r="F25" s="116"/>
      <c r="G25" s="117"/>
      <c r="H25" s="118"/>
    </row>
    <row r="26" spans="1:8" x14ac:dyDescent="0.2">
      <c r="F26" s="116"/>
      <c r="G26" s="117"/>
      <c r="H26" s="118"/>
    </row>
    <row r="27" spans="1:8" x14ac:dyDescent="0.2">
      <c r="F27" s="116"/>
      <c r="G27" s="117"/>
      <c r="H27" s="118"/>
    </row>
    <row r="28" spans="1:8" x14ac:dyDescent="0.2">
      <c r="F28" s="116"/>
      <c r="G28" s="117"/>
      <c r="H28" s="118"/>
    </row>
    <row r="29" spans="1:8" x14ac:dyDescent="0.2">
      <c r="F29" s="116"/>
      <c r="G29" s="117"/>
      <c r="H29" s="118"/>
    </row>
    <row r="30" spans="1:8" x14ac:dyDescent="0.2">
      <c r="F30" s="116"/>
      <c r="G30" s="117"/>
      <c r="H30" s="118"/>
    </row>
    <row r="31" spans="1:8" x14ac:dyDescent="0.2">
      <c r="F31" s="116"/>
      <c r="G31" s="117"/>
      <c r="H31" s="118"/>
    </row>
    <row r="32" spans="1:8" x14ac:dyDescent="0.2">
      <c r="F32" s="116"/>
      <c r="G32" s="117"/>
      <c r="H32" s="118"/>
    </row>
    <row r="33" spans="6:8" x14ac:dyDescent="0.2">
      <c r="F33" s="116"/>
      <c r="G33" s="117"/>
      <c r="H33" s="118"/>
    </row>
    <row r="34" spans="6:8" x14ac:dyDescent="0.2">
      <c r="F34" s="116"/>
      <c r="G34" s="117"/>
      <c r="H34" s="118"/>
    </row>
    <row r="35" spans="6:8" x14ac:dyDescent="0.2">
      <c r="F35" s="116"/>
      <c r="G35" s="117"/>
      <c r="H35" s="118"/>
    </row>
    <row r="36" spans="6:8" x14ac:dyDescent="0.2">
      <c r="F36" s="116"/>
      <c r="G36" s="117"/>
      <c r="H36" s="118"/>
    </row>
    <row r="37" spans="6:8" x14ac:dyDescent="0.2">
      <c r="F37" s="116"/>
      <c r="G37" s="117"/>
      <c r="H37" s="118"/>
    </row>
    <row r="38" spans="6:8" x14ac:dyDescent="0.2">
      <c r="F38" s="116"/>
      <c r="G38" s="117"/>
      <c r="H38" s="118"/>
    </row>
    <row r="39" spans="6:8" x14ac:dyDescent="0.2">
      <c r="F39" s="116"/>
      <c r="G39" s="117"/>
      <c r="H39" s="118"/>
    </row>
    <row r="40" spans="6:8" x14ac:dyDescent="0.2">
      <c r="F40" s="116"/>
      <c r="G40" s="117"/>
      <c r="H40" s="118"/>
    </row>
    <row r="41" spans="6:8" x14ac:dyDescent="0.2">
      <c r="F41" s="116"/>
      <c r="G41" s="117"/>
      <c r="H41" s="118"/>
    </row>
    <row r="42" spans="6:8" x14ac:dyDescent="0.2">
      <c r="F42" s="116"/>
      <c r="G42" s="117"/>
      <c r="H42" s="118"/>
    </row>
    <row r="43" spans="6:8" x14ac:dyDescent="0.2">
      <c r="F43" s="116"/>
      <c r="G43" s="117"/>
      <c r="H43" s="118"/>
    </row>
    <row r="44" spans="6:8" x14ac:dyDescent="0.2">
      <c r="F44" s="116"/>
      <c r="G44" s="117"/>
      <c r="H44" s="118"/>
    </row>
    <row r="45" spans="6:8" x14ac:dyDescent="0.2">
      <c r="F45" s="116"/>
      <c r="G45" s="117"/>
      <c r="H45" s="118"/>
    </row>
    <row r="46" spans="6:8" x14ac:dyDescent="0.2">
      <c r="F46" s="116"/>
      <c r="G46" s="117"/>
      <c r="H46" s="118"/>
    </row>
    <row r="47" spans="6:8" x14ac:dyDescent="0.2">
      <c r="F47" s="116"/>
      <c r="G47" s="117"/>
      <c r="H47" s="118"/>
    </row>
    <row r="48" spans="6:8" x14ac:dyDescent="0.2">
      <c r="F48" s="116"/>
      <c r="G48" s="117"/>
      <c r="H48" s="118"/>
    </row>
    <row r="49" spans="6:8" x14ac:dyDescent="0.2">
      <c r="F49" s="116"/>
      <c r="G49" s="117"/>
      <c r="H49" s="118"/>
    </row>
    <row r="50" spans="6:8" x14ac:dyDescent="0.2">
      <c r="F50" s="116"/>
      <c r="G50" s="117"/>
      <c r="H50" s="118"/>
    </row>
    <row r="51" spans="6:8" x14ac:dyDescent="0.2">
      <c r="F51" s="116"/>
      <c r="G51" s="117"/>
      <c r="H51" s="118"/>
    </row>
    <row r="52" spans="6:8" x14ac:dyDescent="0.2">
      <c r="F52" s="116"/>
      <c r="G52" s="117"/>
      <c r="H52" s="118"/>
    </row>
    <row r="53" spans="6:8" x14ac:dyDescent="0.2">
      <c r="F53" s="116"/>
      <c r="G53" s="117"/>
      <c r="H53" s="118"/>
    </row>
    <row r="54" spans="6:8" x14ac:dyDescent="0.2">
      <c r="F54" s="116"/>
      <c r="G54" s="117"/>
      <c r="H54" s="118"/>
    </row>
    <row r="55" spans="6:8" x14ac:dyDescent="0.2">
      <c r="F55" s="116"/>
      <c r="G55" s="117"/>
      <c r="H55" s="118"/>
    </row>
    <row r="56" spans="6:8" x14ac:dyDescent="0.2">
      <c r="F56" s="116"/>
      <c r="G56" s="117"/>
      <c r="H56" s="118"/>
    </row>
    <row r="57" spans="6:8" x14ac:dyDescent="0.2">
      <c r="F57" s="116"/>
      <c r="G57" s="117"/>
      <c r="H57" s="118"/>
    </row>
    <row r="58" spans="6:8" x14ac:dyDescent="0.2">
      <c r="F58" s="116"/>
      <c r="G58" s="117"/>
      <c r="H58" s="118"/>
    </row>
    <row r="59" spans="6:8" x14ac:dyDescent="0.2">
      <c r="F59" s="116"/>
      <c r="G59" s="117"/>
      <c r="H59" s="118"/>
    </row>
    <row r="60" spans="6:8" x14ac:dyDescent="0.2">
      <c r="F60" s="116"/>
      <c r="G60" s="117"/>
      <c r="H60" s="118"/>
    </row>
    <row r="61" spans="6:8" x14ac:dyDescent="0.2">
      <c r="F61" s="116"/>
      <c r="G61" s="117"/>
      <c r="H61" s="118"/>
    </row>
    <row r="62" spans="6:8" x14ac:dyDescent="0.2">
      <c r="F62" s="116"/>
      <c r="G62" s="117"/>
      <c r="H62" s="118"/>
    </row>
    <row r="63" spans="6:8" x14ac:dyDescent="0.2">
      <c r="F63" s="116"/>
      <c r="G63" s="117"/>
      <c r="H63" s="118"/>
    </row>
    <row r="64" spans="6:8" x14ac:dyDescent="0.2">
      <c r="F64" s="116"/>
      <c r="G64" s="117"/>
      <c r="H64" s="118"/>
    </row>
    <row r="65" spans="6:8" x14ac:dyDescent="0.2">
      <c r="F65" s="116"/>
      <c r="G65" s="117"/>
      <c r="H65" s="118"/>
    </row>
    <row r="66" spans="6:8" x14ac:dyDescent="0.2">
      <c r="F66" s="116"/>
      <c r="G66" s="117"/>
      <c r="H66" s="118"/>
    </row>
    <row r="67" spans="6:8" x14ac:dyDescent="0.2">
      <c r="F67" s="116"/>
      <c r="G67" s="117"/>
      <c r="H67" s="118"/>
    </row>
  </sheetData>
  <mergeCells count="4">
    <mergeCell ref="A1:B1"/>
    <mergeCell ref="A2:B2"/>
    <mergeCell ref="G2:H2"/>
    <mergeCell ref="A18:H18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topLeftCell="A47" workbookViewId="0">
      <selection activeCell="F61" sqref="F7:F61"/>
    </sheetView>
  </sheetViews>
  <sheetFormatPr defaultColWidth="9.140625" defaultRowHeight="15" x14ac:dyDescent="0.25"/>
  <cols>
    <col min="1" max="1" width="6.7109375" style="201" customWidth="1"/>
    <col min="2" max="2" width="8.7109375" style="202" customWidth="1"/>
    <col min="3" max="3" width="54.7109375" style="203" customWidth="1"/>
    <col min="4" max="4" width="11.7109375" style="131" customWidth="1"/>
    <col min="5" max="5" width="7.5703125" style="204" customWidth="1"/>
    <col min="6" max="6" width="11.85546875" style="135" customWidth="1"/>
    <col min="7" max="7" width="19.28515625" style="135" customWidth="1"/>
    <col min="8" max="16384" width="9.140625" style="1"/>
  </cols>
  <sheetData>
    <row r="1" spans="1:7" x14ac:dyDescent="0.25">
      <c r="A1" s="229"/>
      <c r="B1" s="229"/>
      <c r="C1" s="229"/>
      <c r="D1" s="229"/>
      <c r="E1" s="229"/>
      <c r="F1" s="229"/>
      <c r="G1" s="229"/>
    </row>
    <row r="2" spans="1:7" ht="2.25" customHeight="1" thickBot="1" x14ac:dyDescent="0.3">
      <c r="A2" s="131"/>
      <c r="B2" s="132"/>
      <c r="C2" s="133"/>
      <c r="E2" s="134"/>
    </row>
    <row r="3" spans="1:7" s="2" customFormat="1" ht="15.75" customHeight="1" thickTop="1" x14ac:dyDescent="0.25">
      <c r="A3" s="230" t="s">
        <v>0</v>
      </c>
      <c r="B3" s="232" t="s">
        <v>1</v>
      </c>
      <c r="C3" s="234" t="s">
        <v>2</v>
      </c>
      <c r="D3" s="236" t="s">
        <v>3</v>
      </c>
      <c r="E3" s="238" t="s">
        <v>4</v>
      </c>
      <c r="F3" s="227" t="s">
        <v>11</v>
      </c>
      <c r="G3" s="228"/>
    </row>
    <row r="4" spans="1:7" s="2" customFormat="1" ht="29.25" customHeight="1" thickBot="1" x14ac:dyDescent="0.3">
      <c r="A4" s="231"/>
      <c r="B4" s="233"/>
      <c r="C4" s="235"/>
      <c r="D4" s="237"/>
      <c r="E4" s="239"/>
      <c r="F4" s="136" t="s">
        <v>9</v>
      </c>
      <c r="G4" s="137" t="s">
        <v>10</v>
      </c>
    </row>
    <row r="5" spans="1:7" s="3" customFormat="1" ht="19.5" thickBot="1" x14ac:dyDescent="0.3">
      <c r="A5" s="138"/>
      <c r="B5" s="139"/>
      <c r="C5" s="140" t="s">
        <v>12</v>
      </c>
      <c r="D5" s="141"/>
      <c r="E5" s="142"/>
      <c r="F5" s="143"/>
      <c r="G5" s="144"/>
    </row>
    <row r="6" spans="1:7" s="2" customFormat="1" x14ac:dyDescent="0.25">
      <c r="A6" s="145"/>
      <c r="B6" s="146" t="s">
        <v>5</v>
      </c>
      <c r="C6" s="147" t="s">
        <v>13</v>
      </c>
      <c r="D6" s="148"/>
      <c r="E6" s="149"/>
      <c r="F6" s="150"/>
      <c r="G6" s="151"/>
    </row>
    <row r="7" spans="1:7" x14ac:dyDescent="0.2">
      <c r="A7" s="152" t="s">
        <v>14</v>
      </c>
      <c r="B7" s="153" t="s">
        <v>41</v>
      </c>
      <c r="C7" s="154" t="s">
        <v>121</v>
      </c>
      <c r="D7" s="155" t="s">
        <v>50</v>
      </c>
      <c r="E7" s="156">
        <v>415</v>
      </c>
      <c r="F7" s="157"/>
      <c r="G7" s="158">
        <f t="shared" ref="G7:G51" si="0">E7*F7</f>
        <v>0</v>
      </c>
    </row>
    <row r="8" spans="1:7" x14ac:dyDescent="0.2">
      <c r="A8" s="152" t="s">
        <v>15</v>
      </c>
      <c r="B8" s="153" t="s">
        <v>41</v>
      </c>
      <c r="C8" s="154" t="s">
        <v>122</v>
      </c>
      <c r="D8" s="155" t="s">
        <v>50</v>
      </c>
      <c r="E8" s="156">
        <v>120</v>
      </c>
      <c r="F8" s="157"/>
      <c r="G8" s="158">
        <f t="shared" si="0"/>
        <v>0</v>
      </c>
    </row>
    <row r="9" spans="1:7" x14ac:dyDescent="0.2">
      <c r="A9" s="152" t="s">
        <v>16</v>
      </c>
      <c r="B9" s="153" t="s">
        <v>41</v>
      </c>
      <c r="C9" s="159" t="s">
        <v>43</v>
      </c>
      <c r="D9" s="160" t="s">
        <v>51</v>
      </c>
      <c r="E9" s="161">
        <v>165</v>
      </c>
      <c r="F9" s="157"/>
      <c r="G9" s="158">
        <f t="shared" si="0"/>
        <v>0</v>
      </c>
    </row>
    <row r="10" spans="1:7" x14ac:dyDescent="0.2">
      <c r="A10" s="152" t="s">
        <v>17</v>
      </c>
      <c r="B10" s="153" t="s">
        <v>41</v>
      </c>
      <c r="C10" s="159" t="s">
        <v>44</v>
      </c>
      <c r="D10" s="160" t="s">
        <v>51</v>
      </c>
      <c r="E10" s="161">
        <v>125</v>
      </c>
      <c r="F10" s="157"/>
      <c r="G10" s="158">
        <f t="shared" si="0"/>
        <v>0</v>
      </c>
    </row>
    <row r="11" spans="1:7" x14ac:dyDescent="0.2">
      <c r="A11" s="152" t="s">
        <v>18</v>
      </c>
      <c r="B11" s="153" t="s">
        <v>41</v>
      </c>
      <c r="C11" s="159" t="s">
        <v>45</v>
      </c>
      <c r="D11" s="160" t="s">
        <v>51</v>
      </c>
      <c r="E11" s="161">
        <v>190</v>
      </c>
      <c r="F11" s="157"/>
      <c r="G11" s="158">
        <f t="shared" si="0"/>
        <v>0</v>
      </c>
    </row>
    <row r="12" spans="1:7" s="119" customFormat="1" x14ac:dyDescent="0.2">
      <c r="A12" s="152" t="s">
        <v>19</v>
      </c>
      <c r="B12" s="153" t="s">
        <v>40</v>
      </c>
      <c r="C12" s="159" t="s">
        <v>189</v>
      </c>
      <c r="D12" s="160" t="s">
        <v>51</v>
      </c>
      <c r="E12" s="161">
        <v>10</v>
      </c>
      <c r="F12" s="162"/>
      <c r="G12" s="158">
        <f t="shared" si="0"/>
        <v>0</v>
      </c>
    </row>
    <row r="13" spans="1:7" x14ac:dyDescent="0.2">
      <c r="A13" s="152" t="s">
        <v>20</v>
      </c>
      <c r="B13" s="153" t="s">
        <v>42</v>
      </c>
      <c r="C13" s="159" t="s">
        <v>46</v>
      </c>
      <c r="D13" s="160" t="s">
        <v>50</v>
      </c>
      <c r="E13" s="161">
        <v>45</v>
      </c>
      <c r="F13" s="157"/>
      <c r="G13" s="158">
        <f t="shared" si="0"/>
        <v>0</v>
      </c>
    </row>
    <row r="14" spans="1:7" x14ac:dyDescent="0.2">
      <c r="A14" s="152" t="s">
        <v>21</v>
      </c>
      <c r="B14" s="153" t="s">
        <v>41</v>
      </c>
      <c r="C14" s="159" t="s">
        <v>151</v>
      </c>
      <c r="D14" s="160" t="s">
        <v>50</v>
      </c>
      <c r="E14" s="161">
        <v>230</v>
      </c>
      <c r="F14" s="157"/>
      <c r="G14" s="158">
        <f t="shared" si="0"/>
        <v>0</v>
      </c>
    </row>
    <row r="15" spans="1:7" s="119" customFormat="1" ht="15.75" customHeight="1" x14ac:dyDescent="0.2">
      <c r="A15" s="152" t="s">
        <v>127</v>
      </c>
      <c r="B15" s="153" t="s">
        <v>41</v>
      </c>
      <c r="C15" s="159" t="s">
        <v>47</v>
      </c>
      <c r="D15" s="160" t="s">
        <v>50</v>
      </c>
      <c r="E15" s="161">
        <v>130</v>
      </c>
      <c r="F15" s="162"/>
      <c r="G15" s="158">
        <f t="shared" si="0"/>
        <v>0</v>
      </c>
    </row>
    <row r="16" spans="1:7" s="119" customFormat="1" ht="14.25" customHeight="1" x14ac:dyDescent="0.2">
      <c r="A16" s="152" t="s">
        <v>128</v>
      </c>
      <c r="B16" s="153" t="s">
        <v>41</v>
      </c>
      <c r="C16" s="159" t="s">
        <v>48</v>
      </c>
      <c r="D16" s="160" t="s">
        <v>50</v>
      </c>
      <c r="E16" s="161">
        <v>166</v>
      </c>
      <c r="F16" s="162"/>
      <c r="G16" s="158">
        <f t="shared" si="0"/>
        <v>0</v>
      </c>
    </row>
    <row r="17" spans="1:7" x14ac:dyDescent="0.2">
      <c r="A17" s="152" t="s">
        <v>22</v>
      </c>
      <c r="B17" s="153" t="s">
        <v>41</v>
      </c>
      <c r="C17" s="159" t="s">
        <v>49</v>
      </c>
      <c r="D17" s="160" t="s">
        <v>50</v>
      </c>
      <c r="E17" s="161">
        <v>196</v>
      </c>
      <c r="F17" s="157"/>
      <c r="G17" s="158">
        <f t="shared" si="0"/>
        <v>0</v>
      </c>
    </row>
    <row r="18" spans="1:7" x14ac:dyDescent="0.2">
      <c r="A18" s="152" t="s">
        <v>23</v>
      </c>
      <c r="B18" s="153" t="s">
        <v>41</v>
      </c>
      <c r="C18" s="159" t="s">
        <v>179</v>
      </c>
      <c r="D18" s="160" t="s">
        <v>50</v>
      </c>
      <c r="E18" s="161">
        <v>125</v>
      </c>
      <c r="F18" s="157"/>
      <c r="G18" s="158">
        <f t="shared" si="0"/>
        <v>0</v>
      </c>
    </row>
    <row r="19" spans="1:7" ht="16.5" customHeight="1" x14ac:dyDescent="0.2">
      <c r="A19" s="152" t="s">
        <v>24</v>
      </c>
      <c r="B19" s="153" t="s">
        <v>41</v>
      </c>
      <c r="C19" s="159" t="s">
        <v>152</v>
      </c>
      <c r="D19" s="160" t="s">
        <v>50</v>
      </c>
      <c r="E19" s="161">
        <v>240</v>
      </c>
      <c r="F19" s="157"/>
      <c r="G19" s="158">
        <f t="shared" si="0"/>
        <v>0</v>
      </c>
    </row>
    <row r="20" spans="1:7" s="119" customFormat="1" x14ac:dyDescent="0.2">
      <c r="A20" s="152" t="s">
        <v>129</v>
      </c>
      <c r="B20" s="153" t="s">
        <v>41</v>
      </c>
      <c r="C20" s="159" t="s">
        <v>177</v>
      </c>
      <c r="D20" s="160" t="s">
        <v>50</v>
      </c>
      <c r="E20" s="161">
        <v>150</v>
      </c>
      <c r="F20" s="162"/>
      <c r="G20" s="158">
        <f t="shared" si="0"/>
        <v>0</v>
      </c>
    </row>
    <row r="21" spans="1:7" s="119" customFormat="1" x14ac:dyDescent="0.2">
      <c r="A21" s="152" t="s">
        <v>154</v>
      </c>
      <c r="B21" s="153" t="s">
        <v>41</v>
      </c>
      <c r="C21" s="159" t="s">
        <v>178</v>
      </c>
      <c r="D21" s="160" t="s">
        <v>50</v>
      </c>
      <c r="E21" s="161">
        <v>200</v>
      </c>
      <c r="F21" s="162"/>
      <c r="G21" s="158">
        <f t="shared" si="0"/>
        <v>0</v>
      </c>
    </row>
    <row r="22" spans="1:7" s="5" customFormat="1" ht="24" x14ac:dyDescent="0.2">
      <c r="A22" s="152" t="s">
        <v>155</v>
      </c>
      <c r="B22" s="163" t="s">
        <v>40</v>
      </c>
      <c r="C22" s="168" t="s">
        <v>156</v>
      </c>
      <c r="D22" s="165" t="s">
        <v>52</v>
      </c>
      <c r="E22" s="169">
        <v>1</v>
      </c>
      <c r="F22" s="167"/>
      <c r="G22" s="158">
        <f t="shared" si="0"/>
        <v>0</v>
      </c>
    </row>
    <row r="23" spans="1:7" ht="24" x14ac:dyDescent="0.2">
      <c r="A23" s="152" t="s">
        <v>130</v>
      </c>
      <c r="B23" s="163" t="s">
        <v>40</v>
      </c>
      <c r="C23" s="164" t="s">
        <v>157</v>
      </c>
      <c r="D23" s="165" t="s">
        <v>52</v>
      </c>
      <c r="E23" s="166">
        <v>4</v>
      </c>
      <c r="F23" s="167"/>
      <c r="G23" s="158">
        <f t="shared" si="0"/>
        <v>0</v>
      </c>
    </row>
    <row r="24" spans="1:7" ht="24" x14ac:dyDescent="0.2">
      <c r="A24" s="152" t="s">
        <v>131</v>
      </c>
      <c r="B24" s="163" t="s">
        <v>40</v>
      </c>
      <c r="C24" s="164" t="s">
        <v>184</v>
      </c>
      <c r="D24" s="165" t="s">
        <v>52</v>
      </c>
      <c r="E24" s="166">
        <v>2</v>
      </c>
      <c r="F24" s="167"/>
      <c r="G24" s="158">
        <f t="shared" si="0"/>
        <v>0</v>
      </c>
    </row>
    <row r="25" spans="1:7" ht="36" x14ac:dyDescent="0.2">
      <c r="A25" s="152" t="s">
        <v>25</v>
      </c>
      <c r="B25" s="163" t="s">
        <v>40</v>
      </c>
      <c r="C25" s="164" t="s">
        <v>185</v>
      </c>
      <c r="D25" s="165" t="s">
        <v>52</v>
      </c>
      <c r="E25" s="166">
        <v>1</v>
      </c>
      <c r="F25" s="167"/>
      <c r="G25" s="158">
        <f t="shared" si="0"/>
        <v>0</v>
      </c>
    </row>
    <row r="26" spans="1:7" x14ac:dyDescent="0.2">
      <c r="A26" s="152" t="s">
        <v>26</v>
      </c>
      <c r="B26" s="163" t="s">
        <v>40</v>
      </c>
      <c r="C26" s="164" t="s">
        <v>193</v>
      </c>
      <c r="D26" s="165" t="s">
        <v>52</v>
      </c>
      <c r="E26" s="166">
        <v>2</v>
      </c>
      <c r="F26" s="167"/>
      <c r="G26" s="158">
        <f t="shared" ref="G26" si="1">E26*F26</f>
        <v>0</v>
      </c>
    </row>
    <row r="27" spans="1:7" x14ac:dyDescent="0.2">
      <c r="A27" s="152" t="s">
        <v>27</v>
      </c>
      <c r="B27" s="163" t="s">
        <v>40</v>
      </c>
      <c r="C27" s="164" t="s">
        <v>190</v>
      </c>
      <c r="D27" s="165" t="s">
        <v>52</v>
      </c>
      <c r="E27" s="166">
        <v>2</v>
      </c>
      <c r="F27" s="167"/>
      <c r="G27" s="158">
        <f t="shared" ref="G27" si="2">E27*F27</f>
        <v>0</v>
      </c>
    </row>
    <row r="28" spans="1:7" x14ac:dyDescent="0.2">
      <c r="A28" s="152" t="s">
        <v>132</v>
      </c>
      <c r="B28" s="163" t="s">
        <v>40</v>
      </c>
      <c r="C28" s="164" t="s">
        <v>194</v>
      </c>
      <c r="D28" s="165" t="s">
        <v>52</v>
      </c>
      <c r="E28" s="166">
        <v>2</v>
      </c>
      <c r="F28" s="167"/>
      <c r="G28" s="158">
        <f t="shared" ref="G28" si="3">E28*F28</f>
        <v>0</v>
      </c>
    </row>
    <row r="29" spans="1:7" x14ac:dyDescent="0.2">
      <c r="A29" s="152" t="s">
        <v>123</v>
      </c>
      <c r="B29" s="163" t="s">
        <v>40</v>
      </c>
      <c r="C29" s="164" t="s">
        <v>186</v>
      </c>
      <c r="D29" s="165" t="s">
        <v>52</v>
      </c>
      <c r="E29" s="166">
        <v>3</v>
      </c>
      <c r="F29" s="167"/>
      <c r="G29" s="158">
        <f t="shared" si="0"/>
        <v>0</v>
      </c>
    </row>
    <row r="30" spans="1:7" x14ac:dyDescent="0.2">
      <c r="A30" s="152" t="s">
        <v>28</v>
      </c>
      <c r="B30" s="163" t="s">
        <v>40</v>
      </c>
      <c r="C30" s="164" t="s">
        <v>187</v>
      </c>
      <c r="D30" s="165" t="s">
        <v>52</v>
      </c>
      <c r="E30" s="166">
        <v>1</v>
      </c>
      <c r="F30" s="167"/>
      <c r="G30" s="158">
        <f t="shared" si="0"/>
        <v>0</v>
      </c>
    </row>
    <row r="31" spans="1:7" x14ac:dyDescent="0.2">
      <c r="A31" s="152" t="s">
        <v>29</v>
      </c>
      <c r="B31" s="163" t="s">
        <v>40</v>
      </c>
      <c r="C31" s="164" t="s">
        <v>180</v>
      </c>
      <c r="D31" s="165" t="s">
        <v>52</v>
      </c>
      <c r="E31" s="166">
        <v>2</v>
      </c>
      <c r="F31" s="167"/>
      <c r="G31" s="158">
        <f t="shared" si="0"/>
        <v>0</v>
      </c>
    </row>
    <row r="32" spans="1:7" x14ac:dyDescent="0.2">
      <c r="A32" s="152" t="s">
        <v>133</v>
      </c>
      <c r="B32" s="163" t="s">
        <v>40</v>
      </c>
      <c r="C32" s="205" t="s">
        <v>158</v>
      </c>
      <c r="D32" s="165" t="s">
        <v>50</v>
      </c>
      <c r="E32" s="169">
        <v>20</v>
      </c>
      <c r="F32" s="167"/>
      <c r="G32" s="158">
        <f t="shared" si="0"/>
        <v>0</v>
      </c>
    </row>
    <row r="33" spans="1:7" x14ac:dyDescent="0.2">
      <c r="A33" s="152" t="s">
        <v>134</v>
      </c>
      <c r="B33" s="163" t="s">
        <v>40</v>
      </c>
      <c r="C33" s="205" t="s">
        <v>159</v>
      </c>
      <c r="D33" s="165" t="s">
        <v>50</v>
      </c>
      <c r="E33" s="169">
        <v>2</v>
      </c>
      <c r="F33" s="167"/>
      <c r="G33" s="158">
        <f t="shared" si="0"/>
        <v>0</v>
      </c>
    </row>
    <row r="34" spans="1:7" x14ac:dyDescent="0.2">
      <c r="A34" s="152" t="s">
        <v>135</v>
      </c>
      <c r="B34" s="163" t="s">
        <v>40</v>
      </c>
      <c r="C34" s="205" t="s">
        <v>160</v>
      </c>
      <c r="D34" s="165" t="s">
        <v>50</v>
      </c>
      <c r="E34" s="169">
        <v>3</v>
      </c>
      <c r="F34" s="167"/>
      <c r="G34" s="158">
        <f t="shared" si="0"/>
        <v>0</v>
      </c>
    </row>
    <row r="35" spans="1:7" x14ac:dyDescent="0.2">
      <c r="A35" s="152" t="s">
        <v>124</v>
      </c>
      <c r="B35" s="163" t="s">
        <v>40</v>
      </c>
      <c r="C35" s="205" t="s">
        <v>161</v>
      </c>
      <c r="D35" s="165" t="s">
        <v>50</v>
      </c>
      <c r="E35" s="169">
        <v>2</v>
      </c>
      <c r="F35" s="167"/>
      <c r="G35" s="158">
        <f t="shared" si="0"/>
        <v>0</v>
      </c>
    </row>
    <row r="36" spans="1:7" x14ac:dyDescent="0.2">
      <c r="A36" s="152" t="s">
        <v>30</v>
      </c>
      <c r="B36" s="163" t="s">
        <v>40</v>
      </c>
      <c r="C36" s="205" t="s">
        <v>188</v>
      </c>
      <c r="D36" s="165" t="s">
        <v>52</v>
      </c>
      <c r="E36" s="169">
        <v>2</v>
      </c>
      <c r="F36" s="167"/>
      <c r="G36" s="158">
        <f t="shared" si="0"/>
        <v>0</v>
      </c>
    </row>
    <row r="37" spans="1:7" x14ac:dyDescent="0.2">
      <c r="A37" s="152" t="s">
        <v>125</v>
      </c>
      <c r="B37" s="163" t="s">
        <v>40</v>
      </c>
      <c r="C37" s="205" t="s">
        <v>182</v>
      </c>
      <c r="D37" s="165" t="s">
        <v>52</v>
      </c>
      <c r="E37" s="169">
        <v>2</v>
      </c>
      <c r="F37" s="167"/>
      <c r="G37" s="158">
        <f t="shared" si="0"/>
        <v>0</v>
      </c>
    </row>
    <row r="38" spans="1:7" x14ac:dyDescent="0.2">
      <c r="A38" s="152" t="s">
        <v>136</v>
      </c>
      <c r="B38" s="163" t="s">
        <v>40</v>
      </c>
      <c r="C38" s="205" t="s">
        <v>183</v>
      </c>
      <c r="D38" s="165" t="s">
        <v>52</v>
      </c>
      <c r="E38" s="169">
        <v>2</v>
      </c>
      <c r="F38" s="167"/>
      <c r="G38" s="158">
        <f t="shared" si="0"/>
        <v>0</v>
      </c>
    </row>
    <row r="39" spans="1:7" x14ac:dyDescent="0.2">
      <c r="A39" s="152" t="s">
        <v>137</v>
      </c>
      <c r="B39" s="163" t="s">
        <v>40</v>
      </c>
      <c r="C39" s="205" t="s">
        <v>162</v>
      </c>
      <c r="D39" s="165" t="s">
        <v>50</v>
      </c>
      <c r="E39" s="169">
        <v>1</v>
      </c>
      <c r="F39" s="167"/>
      <c r="G39" s="158">
        <f t="shared" si="0"/>
        <v>0</v>
      </c>
    </row>
    <row r="40" spans="1:7" x14ac:dyDescent="0.2">
      <c r="A40" s="152" t="s">
        <v>31</v>
      </c>
      <c r="B40" s="163" t="s">
        <v>40</v>
      </c>
      <c r="C40" s="205" t="s">
        <v>163</v>
      </c>
      <c r="D40" s="165" t="s">
        <v>50</v>
      </c>
      <c r="E40" s="169">
        <v>6</v>
      </c>
      <c r="F40" s="167"/>
      <c r="G40" s="158">
        <f t="shared" si="0"/>
        <v>0</v>
      </c>
    </row>
    <row r="41" spans="1:7" x14ac:dyDescent="0.2">
      <c r="A41" s="152" t="s">
        <v>143</v>
      </c>
      <c r="B41" s="163" t="s">
        <v>40</v>
      </c>
      <c r="C41" s="206" t="s">
        <v>164</v>
      </c>
      <c r="D41" s="165" t="s">
        <v>174</v>
      </c>
      <c r="E41" s="169">
        <v>40</v>
      </c>
      <c r="F41" s="167"/>
      <c r="G41" s="158">
        <f t="shared" si="0"/>
        <v>0</v>
      </c>
    </row>
    <row r="42" spans="1:7" x14ac:dyDescent="0.2">
      <c r="A42" s="152" t="s">
        <v>144</v>
      </c>
      <c r="B42" s="163" t="s">
        <v>40</v>
      </c>
      <c r="C42" s="206" t="s">
        <v>165</v>
      </c>
      <c r="D42" s="165" t="s">
        <v>52</v>
      </c>
      <c r="E42" s="169">
        <v>2</v>
      </c>
      <c r="F42" s="167"/>
      <c r="G42" s="158">
        <f t="shared" si="0"/>
        <v>0</v>
      </c>
    </row>
    <row r="43" spans="1:7" x14ac:dyDescent="0.2">
      <c r="A43" s="152" t="s">
        <v>32</v>
      </c>
      <c r="B43" s="163" t="s">
        <v>40</v>
      </c>
      <c r="C43" s="207" t="s">
        <v>166</v>
      </c>
      <c r="D43" s="165" t="s">
        <v>175</v>
      </c>
      <c r="E43" s="169">
        <v>30</v>
      </c>
      <c r="F43" s="167"/>
      <c r="G43" s="158">
        <f t="shared" si="0"/>
        <v>0</v>
      </c>
    </row>
    <row r="44" spans="1:7" x14ac:dyDescent="0.2">
      <c r="A44" s="152" t="s">
        <v>33</v>
      </c>
      <c r="B44" s="163" t="s">
        <v>40</v>
      </c>
      <c r="C44" s="208" t="s">
        <v>167</v>
      </c>
      <c r="D44" s="165" t="s">
        <v>59</v>
      </c>
      <c r="E44" s="169">
        <v>0.5</v>
      </c>
      <c r="F44" s="167"/>
      <c r="G44" s="158">
        <f t="shared" si="0"/>
        <v>0</v>
      </c>
    </row>
    <row r="45" spans="1:7" s="4" customFormat="1" x14ac:dyDescent="0.2">
      <c r="A45" s="152" t="s">
        <v>34</v>
      </c>
      <c r="B45" s="163" t="s">
        <v>40</v>
      </c>
      <c r="C45" s="208" t="s">
        <v>168</v>
      </c>
      <c r="D45" s="165" t="s">
        <v>174</v>
      </c>
      <c r="E45" s="169">
        <v>18</v>
      </c>
      <c r="F45" s="167"/>
      <c r="G45" s="158">
        <f t="shared" si="0"/>
        <v>0</v>
      </c>
    </row>
    <row r="46" spans="1:7" s="5" customFormat="1" ht="18.75" x14ac:dyDescent="0.2">
      <c r="A46" s="152" t="s">
        <v>35</v>
      </c>
      <c r="B46" s="163" t="s">
        <v>40</v>
      </c>
      <c r="C46" s="209" t="s">
        <v>169</v>
      </c>
      <c r="D46" s="165" t="s">
        <v>52</v>
      </c>
      <c r="E46" s="169">
        <v>1</v>
      </c>
      <c r="F46" s="167"/>
      <c r="G46" s="158">
        <f t="shared" si="0"/>
        <v>0</v>
      </c>
    </row>
    <row r="47" spans="1:7" s="5" customFormat="1" ht="18.75" x14ac:dyDescent="0.2">
      <c r="A47" s="152" t="s">
        <v>36</v>
      </c>
      <c r="B47" s="163" t="s">
        <v>40</v>
      </c>
      <c r="C47" s="209" t="s">
        <v>170</v>
      </c>
      <c r="D47" s="165" t="s">
        <v>176</v>
      </c>
      <c r="E47" s="169">
        <v>85</v>
      </c>
      <c r="F47" s="167"/>
      <c r="G47" s="158">
        <f t="shared" si="0"/>
        <v>0</v>
      </c>
    </row>
    <row r="48" spans="1:7" s="5" customFormat="1" ht="18.75" x14ac:dyDescent="0.2">
      <c r="A48" s="152" t="s">
        <v>37</v>
      </c>
      <c r="B48" s="163" t="s">
        <v>40</v>
      </c>
      <c r="C48" s="207" t="s">
        <v>166</v>
      </c>
      <c r="D48" s="165" t="s">
        <v>176</v>
      </c>
      <c r="E48" s="169">
        <v>85</v>
      </c>
      <c r="F48" s="167"/>
      <c r="G48" s="158">
        <f t="shared" si="0"/>
        <v>0</v>
      </c>
    </row>
    <row r="49" spans="1:7" s="5" customFormat="1" ht="18.75" x14ac:dyDescent="0.2">
      <c r="A49" s="152" t="s">
        <v>138</v>
      </c>
      <c r="B49" s="163" t="s">
        <v>40</v>
      </c>
      <c r="C49" s="207" t="s">
        <v>171</v>
      </c>
      <c r="D49" s="165" t="s">
        <v>176</v>
      </c>
      <c r="E49" s="169">
        <v>85</v>
      </c>
      <c r="F49" s="167"/>
      <c r="G49" s="158">
        <f t="shared" si="0"/>
        <v>0</v>
      </c>
    </row>
    <row r="50" spans="1:7" s="5" customFormat="1" ht="18.75" x14ac:dyDescent="0.2">
      <c r="A50" s="152" t="s">
        <v>126</v>
      </c>
      <c r="B50" s="163" t="s">
        <v>40</v>
      </c>
      <c r="C50" s="168" t="s">
        <v>172</v>
      </c>
      <c r="D50" s="165" t="s">
        <v>52</v>
      </c>
      <c r="E50" s="169">
        <v>1</v>
      </c>
      <c r="F50" s="167"/>
      <c r="G50" s="158">
        <f t="shared" si="0"/>
        <v>0</v>
      </c>
    </row>
    <row r="51" spans="1:7" s="5" customFormat="1" ht="18.75" x14ac:dyDescent="0.2">
      <c r="A51" s="152" t="s">
        <v>139</v>
      </c>
      <c r="B51" s="163" t="s">
        <v>40</v>
      </c>
      <c r="C51" s="168" t="s">
        <v>173</v>
      </c>
      <c r="D51" s="165" t="s">
        <v>174</v>
      </c>
      <c r="E51" s="169">
        <v>15</v>
      </c>
      <c r="F51" s="167"/>
      <c r="G51" s="158">
        <f t="shared" si="0"/>
        <v>0</v>
      </c>
    </row>
    <row r="52" spans="1:7" ht="15.75" thickBot="1" x14ac:dyDescent="0.3">
      <c r="A52" s="152" t="s">
        <v>140</v>
      </c>
      <c r="B52" s="170" t="str">
        <f>B6</f>
        <v>Č. oddílu 1</v>
      </c>
      <c r="C52" s="122" t="s">
        <v>53</v>
      </c>
      <c r="D52" s="171"/>
      <c r="E52" s="172"/>
      <c r="F52" s="173"/>
      <c r="G52" s="174">
        <f>SUM(G7:G51)</f>
        <v>0</v>
      </c>
    </row>
    <row r="53" spans="1:7" ht="39" customHeight="1" x14ac:dyDescent="0.25">
      <c r="A53" s="152" t="s">
        <v>38</v>
      </c>
      <c r="B53" s="175" t="s">
        <v>6</v>
      </c>
      <c r="C53" s="176" t="s">
        <v>54</v>
      </c>
      <c r="D53" s="177"/>
      <c r="E53" s="178"/>
      <c r="F53" s="179"/>
      <c r="G53" s="180"/>
    </row>
    <row r="54" spans="1:7" x14ac:dyDescent="0.2">
      <c r="A54" s="152" t="s">
        <v>39</v>
      </c>
      <c r="B54" s="153" t="s">
        <v>41</v>
      </c>
      <c r="C54" s="181" t="s">
        <v>55</v>
      </c>
      <c r="D54" s="182" t="s">
        <v>50</v>
      </c>
      <c r="E54" s="161">
        <v>690</v>
      </c>
      <c r="F54" s="157"/>
      <c r="G54" s="158">
        <f t="shared" ref="G54:G57" si="4">E54*F54</f>
        <v>0</v>
      </c>
    </row>
    <row r="55" spans="1:7" x14ac:dyDescent="0.2">
      <c r="A55" s="152" t="s">
        <v>141</v>
      </c>
      <c r="B55" s="153" t="s">
        <v>41</v>
      </c>
      <c r="C55" s="181" t="s">
        <v>56</v>
      </c>
      <c r="D55" s="182" t="s">
        <v>59</v>
      </c>
      <c r="E55" s="161">
        <v>5</v>
      </c>
      <c r="F55" s="157"/>
      <c r="G55" s="158">
        <f t="shared" si="4"/>
        <v>0</v>
      </c>
    </row>
    <row r="56" spans="1:7" x14ac:dyDescent="0.2">
      <c r="A56" s="152" t="s">
        <v>142</v>
      </c>
      <c r="B56" s="153" t="s">
        <v>41</v>
      </c>
      <c r="C56" s="181" t="s">
        <v>57</v>
      </c>
      <c r="D56" s="182" t="s">
        <v>52</v>
      </c>
      <c r="E56" s="161">
        <v>55</v>
      </c>
      <c r="F56" s="157"/>
      <c r="G56" s="158">
        <f t="shared" si="4"/>
        <v>0</v>
      </c>
    </row>
    <row r="57" spans="1:7" x14ac:dyDescent="0.2">
      <c r="A57" s="152" t="s">
        <v>145</v>
      </c>
      <c r="B57" s="183" t="s">
        <v>41</v>
      </c>
      <c r="C57" s="181" t="s">
        <v>58</v>
      </c>
      <c r="D57" s="182" t="s">
        <v>59</v>
      </c>
      <c r="E57" s="161">
        <v>4</v>
      </c>
      <c r="F57" s="157"/>
      <c r="G57" s="158">
        <f t="shared" si="4"/>
        <v>0</v>
      </c>
    </row>
    <row r="58" spans="1:7" ht="15.75" thickBot="1" x14ac:dyDescent="0.3">
      <c r="A58" s="152" t="s">
        <v>146</v>
      </c>
      <c r="B58" s="184" t="str">
        <f>B53</f>
        <v>Č. oddílu 2</v>
      </c>
      <c r="C58" s="185" t="s">
        <v>65</v>
      </c>
      <c r="D58" s="186"/>
      <c r="E58" s="187"/>
      <c r="F58" s="188"/>
      <c r="G58" s="189">
        <f>SUM(G54:G57)</f>
        <v>0</v>
      </c>
    </row>
    <row r="59" spans="1:7" x14ac:dyDescent="0.25">
      <c r="A59" s="152" t="s">
        <v>147</v>
      </c>
      <c r="B59" s="175" t="s">
        <v>60</v>
      </c>
      <c r="C59" s="176" t="s">
        <v>61</v>
      </c>
      <c r="D59" s="177"/>
      <c r="E59" s="178"/>
      <c r="F59" s="179"/>
      <c r="G59" s="180"/>
    </row>
    <row r="60" spans="1:7" x14ac:dyDescent="0.2">
      <c r="A60" s="152" t="s">
        <v>149</v>
      </c>
      <c r="B60" s="153" t="s">
        <v>41</v>
      </c>
      <c r="C60" s="190" t="s">
        <v>62</v>
      </c>
      <c r="D60" s="191" t="s">
        <v>63</v>
      </c>
      <c r="E60" s="192">
        <v>2500</v>
      </c>
      <c r="F60" s="157"/>
      <c r="G60" s="158">
        <f>E60*F60</f>
        <v>0</v>
      </c>
    </row>
    <row r="61" spans="1:7" ht="15.75" thickBot="1" x14ac:dyDescent="0.3">
      <c r="A61" s="152" t="s">
        <v>150</v>
      </c>
      <c r="B61" s="184" t="str">
        <f>B59</f>
        <v>Č. oddílu 3</v>
      </c>
      <c r="C61" s="185" t="s">
        <v>64</v>
      </c>
      <c r="D61" s="193"/>
      <c r="E61" s="187"/>
      <c r="F61" s="188"/>
      <c r="G61" s="189">
        <f>SUM(G60:G60)</f>
        <v>0</v>
      </c>
    </row>
    <row r="62" spans="1:7" ht="15.75" thickBot="1" x14ac:dyDescent="0.3">
      <c r="A62" s="194"/>
      <c r="B62" s="195"/>
      <c r="C62" s="196" t="s">
        <v>181</v>
      </c>
      <c r="D62" s="197"/>
      <c r="E62" s="198"/>
      <c r="F62" s="199"/>
      <c r="G62" s="200">
        <f>G61+G58+G52</f>
        <v>0</v>
      </c>
    </row>
    <row r="64" spans="1:7" ht="15" customHeight="1" x14ac:dyDescent="0.25">
      <c r="A64" s="226" t="s">
        <v>120</v>
      </c>
      <c r="B64" s="226"/>
      <c r="C64" s="226"/>
      <c r="D64" s="226"/>
      <c r="E64" s="226"/>
      <c r="F64" s="226"/>
      <c r="G64" s="226"/>
    </row>
    <row r="65" spans="1:7" x14ac:dyDescent="0.25">
      <c r="A65" s="226"/>
      <c r="B65" s="226"/>
      <c r="C65" s="226"/>
      <c r="D65" s="226"/>
      <c r="E65" s="226"/>
      <c r="F65" s="226"/>
      <c r="G65" s="226"/>
    </row>
  </sheetData>
  <mergeCells count="8">
    <mergeCell ref="A64:G65"/>
    <mergeCell ref="F3:G3"/>
    <mergeCell ref="A1:G1"/>
    <mergeCell ref="A3:A4"/>
    <mergeCell ref="B3:B4"/>
    <mergeCell ref="C3:C4"/>
    <mergeCell ref="D3:D4"/>
    <mergeCell ref="E3:E4"/>
  </mergeCells>
  <pageMargins left="0.7" right="0.7" top="0.78740157499999996" bottom="0.78740157499999996" header="0.3" footer="0.3"/>
  <pageSetup paperSize="284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27</vt:i4>
      </vt:variant>
    </vt:vector>
  </HeadingPairs>
  <TitlesOfParts>
    <vt:vector size="3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NazevDilu</vt:lpstr>
      <vt:lpstr>nazevobjektu</vt:lpstr>
      <vt:lpstr>nazevstavby</vt:lpstr>
      <vt:lpstr>Rekapitulace!Názvy_tisku</vt:lpstr>
      <vt:lpstr>Objednatel</vt:lpstr>
      <vt:lpstr>'Krycí list'!Oblast_tisku</vt:lpstr>
      <vt:lpstr>Rekapitulace!Oblast_tisku</vt:lpstr>
      <vt:lpstr>PocetMJ</vt:lpstr>
      <vt:lpstr>Projektant</vt:lpstr>
      <vt:lpstr>PSV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Pavel Štěpán</dc:creator>
  <cp:lastModifiedBy>Miroslav Kadrnožka</cp:lastModifiedBy>
  <cp:lastPrinted>2018-12-21T08:54:51Z</cp:lastPrinted>
  <dcterms:created xsi:type="dcterms:W3CDTF">2015-01-04T14:19:24Z</dcterms:created>
  <dcterms:modified xsi:type="dcterms:W3CDTF">2019-08-26T14:00:29Z</dcterms:modified>
</cp:coreProperties>
</file>